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filterPrivacy="1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solver_adj" localSheetId="0" hidden="1">Sheet1!$J$1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Sheet1!$L$11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3" i="1"/>
  <c r="J3" i="1" l="1"/>
  <c r="D4" i="1"/>
  <c r="D5" i="1"/>
  <c r="D6" i="1"/>
  <c r="D7" i="1"/>
  <c r="D8" i="1"/>
  <c r="D9" i="1"/>
  <c r="D10" i="1"/>
  <c r="D3" i="1"/>
  <c r="H4" i="1"/>
  <c r="K4" i="1" s="1"/>
  <c r="H5" i="1"/>
  <c r="J5" i="1" s="1"/>
  <c r="H6" i="1"/>
  <c r="K6" i="1" s="1"/>
  <c r="H7" i="1"/>
  <c r="K7" i="1" s="1"/>
  <c r="H8" i="1"/>
  <c r="J8" i="1" s="1"/>
  <c r="H9" i="1"/>
  <c r="J9" i="1" s="1"/>
  <c r="H10" i="1"/>
  <c r="K10" i="1" s="1"/>
  <c r="H3" i="1"/>
  <c r="K3" i="1" s="1"/>
  <c r="E4" i="1"/>
  <c r="F4" i="1" s="1"/>
  <c r="E5" i="1"/>
  <c r="E6" i="1"/>
  <c r="E7" i="1"/>
  <c r="E8" i="1"/>
  <c r="E9" i="1"/>
  <c r="E10" i="1"/>
  <c r="E3" i="1"/>
  <c r="F10" i="1" l="1"/>
  <c r="J10" i="1"/>
  <c r="L10" i="1" s="1"/>
  <c r="K9" i="1"/>
  <c r="L9" i="1" s="1"/>
  <c r="F8" i="1"/>
  <c r="K8" i="1"/>
  <c r="L8" i="1" s="1"/>
  <c r="F6" i="1"/>
  <c r="F9" i="1"/>
  <c r="K5" i="1"/>
  <c r="L5" i="1" s="1"/>
  <c r="F5" i="1"/>
  <c r="J7" i="1"/>
  <c r="L7" i="1" s="1"/>
  <c r="F7" i="1"/>
  <c r="J6" i="1"/>
  <c r="L6" i="1" s="1"/>
  <c r="J4" i="1"/>
  <c r="L4" i="1" s="1"/>
  <c r="L3" i="1"/>
  <c r="F3" i="1"/>
  <c r="F11" i="1" l="1"/>
  <c r="L11" i="1"/>
</calcChain>
</file>

<file path=xl/sharedStrings.xml><?xml version="1.0" encoding="utf-8"?>
<sst xmlns="http://schemas.openxmlformats.org/spreadsheetml/2006/main" count="19" uniqueCount="11">
  <si>
    <t>L_In</t>
  </si>
  <si>
    <t>L_free</t>
  </si>
  <si>
    <t>Kd=</t>
  </si>
  <si>
    <t>Fv-B</t>
  </si>
  <si>
    <t>Fv-A</t>
  </si>
  <si>
    <t>Y_Obs</t>
  </si>
  <si>
    <t>Y_predict</t>
  </si>
  <si>
    <t>Residual</t>
  </si>
  <si>
    <t>Sum Res</t>
  </si>
  <si>
    <t>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</si>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</sst>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Fv-A Obs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Sheet1!$D$3:$D$10</c:f>
              <c:numCache>
                <c:formatCode>General</c:formatCode>
                <c:ptCount val="8"/>
                <c:pt idx="0">
                  <c:v>0</c:v>
                </c:pt>
                <c:pt idx="1">
                  <c:v>0.49800000000000005</c:v>
                </c:pt>
                <c:pt idx="2">
                  <c:v>0.66600000000000004</c:v>
                </c:pt>
                <c:pt idx="3">
                  <c:v>0.82800000000000007</c:v>
                </c:pt>
                <c:pt idx="4">
                  <c:v>0.91000000000000014</c:v>
                </c:pt>
                <c:pt idx="5">
                  <c:v>0.94799999999999973</c:v>
                </c:pt>
                <c:pt idx="6">
                  <c:v>0.97600000000000053</c:v>
                </c:pt>
                <c:pt idx="7">
                  <c:v>0.99000000000000055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76-433A-8328-7A63102CA7AC}"/>
            </c:ext>
          </c:extLst>
        </c:ser>
        <c:ser>
          <c:idx val="0"/>
          <c:order val="1"/>
          <c:tx>
            <c:v>Fv-A Pred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Sheet1!$E$3:$E$10</c:f>
              <c:numCache>
                <c:formatCode>General</c:formatCode>
                <c:ptCount val="8"/>
                <c:pt idx="0">
                  <c:v>0</c:v>
                </c:pt>
                <c:pt idx="1">
                  <c:v>0.49800003788346042</c:v>
                </c:pt>
                <c:pt idx="2">
                  <c:v>0.66488654911796896</c:v>
                </c:pt>
                <c:pt idx="3">
                  <c:v>0.83221927249596206</c:v>
                </c:pt>
                <c:pt idx="4">
                  <c:v>0.9084275937805868</c:v>
                </c:pt>
                <c:pt idx="5">
                  <c:v>0.95201682970952606</c:v>
                </c:pt>
                <c:pt idx="6">
                  <c:v>0.98023777948853885</c:v>
                </c:pt>
                <c:pt idx="7">
                  <c:v>0.99002027902095402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A76-433A-8328-7A63102CA7AC}"/>
            </c:ext>
          </c:extLst>
        </c:ser>
        <c:ser>
          <c:idx val="2"/>
          <c:order val="2"/>
          <c:tx>
            <c:v>Fv-B Obs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Sheet1!$H$3:$H$10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Sheet1!$J$3:$J$10</c:f>
              <c:numCache>
                <c:formatCode>General</c:formatCode>
                <c:ptCount val="8"/>
                <c:pt idx="0">
                  <c:v>0</c:v>
                </c:pt>
                <c:pt idx="1">
                  <c:v>0.16400000000000001</c:v>
                </c:pt>
                <c:pt idx="2">
                  <c:v>0.28600000000000003</c:v>
                </c:pt>
                <c:pt idx="3">
                  <c:v>0.49399999999999994</c:v>
                </c:pt>
                <c:pt idx="4">
                  <c:v>0.66799999999999993</c:v>
                </c:pt>
                <c:pt idx="5">
                  <c:v>0.79600000000000004</c:v>
                </c:pt>
                <c:pt idx="6">
                  <c:v>0.90400000000000058</c:v>
                </c:pt>
                <c:pt idx="7">
                  <c:v>0.95200000000000107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A76-433A-8328-7A63102CA7AC}"/>
            </c:ext>
          </c:extLst>
        </c:ser>
        <c:ser>
          <c:idx val="3"/>
          <c:order val="3"/>
          <c:tx>
            <c:v>Fv-B Pred</c:v>
          </c:tx>
          <c:spPr>
            <a:ln w="254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Sheet1!$H$3:$H$10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50</c:v>
                </c:pt>
                <c:pt idx="7">
                  <c:v>100</c:v>
                </c:pt>
              </c:numCache>
            </c:numRef>
          </c:xVal>
          <c:yVal>
            <c:numRef>
              <c:f>Sheet1!$K$3:$K$10</c:f>
              <c:numCache>
                <c:formatCode>General</c:formatCode>
                <c:ptCount val="8"/>
                <c:pt idx="0">
                  <c:v>0</c:v>
                </c:pt>
                <c:pt idx="1">
                  <c:v>0.16399999671284932</c:v>
                </c:pt>
                <c:pt idx="2">
                  <c:v>0.28178693672850064</c:v>
                </c:pt>
                <c:pt idx="3">
                  <c:v>0.4951690761322633</c:v>
                </c:pt>
                <c:pt idx="4">
                  <c:v>0.66235863761064095</c:v>
                </c:pt>
                <c:pt idx="5">
                  <c:v>0.79689018076468676</c:v>
                </c:pt>
                <c:pt idx="6">
                  <c:v>0.9074811843526791</c:v>
                </c:pt>
                <c:pt idx="7">
                  <c:v>0.95149686591602323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A76-433A-8328-7A63102CA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741256"/>
        <c:axId val="563742568"/>
      </c:scatterChart>
      <c:valAx>
        <c:axId val="563741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2568"/>
        <c:crosses val="autoZero"/>
        <c:crossBetween val="midCat"/>
      </c:valAx>
      <c:valAx>
        <c:axId val="56374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412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638935213527274"/>
          <c:y val="0.4518891983308892"/>
          <c:w val="0.24164460675659508"/>
          <c:h val="0.34975321472663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12</xdr:row>
      <xdr:rowOff>42861</xdr:rowOff>
    </xdr:from>
    <xdr:to>
      <xdr:col>12</xdr:col>
      <xdr:colOff>447675</xdr:colOff>
      <xdr:row>34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6399E2-0C44-482A-9511-08EE01929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workbookViewId="0">
      <selection activeCell="O2" sqref="O2:Q10"/>
    </sheetView>
  </sheetViews>
  <sheetFormatPr defaultRowHeight="15" x14ac:dyDescent="0.25"/>
  <sheetData>
    <row r="1" spans="1:17" x14ac:dyDescent="0.25">
      <c r="B1" s="2" t="s">
        <v>4</v>
      </c>
      <c r="C1" s="1" t="s">
        <v>2</v>
      </c>
      <c r="D1" s="1">
        <v>1.0080319757606431</v>
      </c>
      <c r="G1">
        <v>0</v>
      </c>
      <c r="H1" s="2" t="s">
        <v>3</v>
      </c>
      <c r="I1" s="1" t="s">
        <v>2</v>
      </c>
      <c r="J1" s="1">
        <v>5.0975610978268424</v>
      </c>
    </row>
    <row r="2" spans="1:17" x14ac:dyDescent="0.25">
      <c r="B2" t="s">
        <v>1</v>
      </c>
      <c r="C2" t="s">
        <v>0</v>
      </c>
      <c r="D2" t="s">
        <v>5</v>
      </c>
      <c r="E2" t="s">
        <v>6</v>
      </c>
      <c r="F2" t="s">
        <v>7</v>
      </c>
      <c r="H2" t="s">
        <v>1</v>
      </c>
      <c r="I2" t="s">
        <v>0</v>
      </c>
      <c r="J2" t="s">
        <v>5</v>
      </c>
      <c r="K2" t="s">
        <v>6</v>
      </c>
      <c r="L2" t="s">
        <v>7</v>
      </c>
      <c r="O2" t="s">
        <v>1</v>
      </c>
      <c r="P2" t="s">
        <v>9</v>
      </c>
      <c r="Q2" t="s">
        <v>10</v>
      </c>
    </row>
    <row r="3" spans="1:17" x14ac:dyDescent="0.25">
      <c r="A3">
        <v>1</v>
      </c>
      <c r="B3">
        <v>0</v>
      </c>
      <c r="C3">
        <v>0</v>
      </c>
      <c r="D3">
        <f>(C3-B3)/5</f>
        <v>0</v>
      </c>
      <c r="E3">
        <f>B3/($D$1+B3)</f>
        <v>0</v>
      </c>
      <c r="F3">
        <f>ABS(E3-D3)</f>
        <v>0</v>
      </c>
      <c r="H3">
        <f>B3</f>
        <v>0</v>
      </c>
      <c r="I3">
        <v>0</v>
      </c>
      <c r="J3">
        <f>(I3-H3)/5</f>
        <v>0</v>
      </c>
      <c r="K3">
        <f t="shared" ref="K3:K10" si="0">H3/($J$1+H3)</f>
        <v>0</v>
      </c>
      <c r="L3">
        <f>ABS(K3-J3)</f>
        <v>0</v>
      </c>
      <c r="O3">
        <v>0</v>
      </c>
      <c r="P3">
        <v>0.49</v>
      </c>
      <c r="Q3">
        <f>(P3-0.49)/(0.769-0.49)</f>
        <v>0</v>
      </c>
    </row>
    <row r="4" spans="1:17" x14ac:dyDescent="0.25">
      <c r="A4">
        <v>2</v>
      </c>
      <c r="B4">
        <v>1</v>
      </c>
      <c r="C4">
        <v>3.49</v>
      </c>
      <c r="D4">
        <f t="shared" ref="D4:D10" si="1">(C4-B4)/5</f>
        <v>0.49800000000000005</v>
      </c>
      <c r="E4">
        <f t="shared" ref="E4:E10" si="2">B4/($D$1+B4)</f>
        <v>0.49800003788346042</v>
      </c>
      <c r="F4">
        <f t="shared" ref="F4:F10" si="3">ABS(E4-D4)</f>
        <v>3.7883460368703936E-8</v>
      </c>
      <c r="H4">
        <f t="shared" ref="H4:H10" si="4">B4</f>
        <v>1</v>
      </c>
      <c r="I4">
        <v>1.82</v>
      </c>
      <c r="J4">
        <f t="shared" ref="J4:J10" si="5">(I4-H4)/5</f>
        <v>0.16400000000000001</v>
      </c>
      <c r="K4">
        <f t="shared" si="0"/>
        <v>0.16399999671284932</v>
      </c>
      <c r="L4">
        <f t="shared" ref="L4:L10" si="6">ABS(K4-J4)</f>
        <v>3.2871506905340908E-9</v>
      </c>
      <c r="O4">
        <v>1</v>
      </c>
      <c r="P4">
        <v>0.63</v>
      </c>
      <c r="Q4">
        <f t="shared" ref="Q4:Q10" si="7">(P4-0.49)/(0.769-0.49)</f>
        <v>0.50179211469534046</v>
      </c>
    </row>
    <row r="5" spans="1:17" x14ac:dyDescent="0.25">
      <c r="A5">
        <v>3</v>
      </c>
      <c r="B5">
        <v>2</v>
      </c>
      <c r="C5">
        <v>5.33</v>
      </c>
      <c r="D5">
        <f t="shared" si="1"/>
        <v>0.66600000000000004</v>
      </c>
      <c r="E5">
        <f t="shared" si="2"/>
        <v>0.66488654911796896</v>
      </c>
      <c r="F5">
        <f t="shared" si="3"/>
        <v>1.1134508820310751E-3</v>
      </c>
      <c r="H5">
        <f t="shared" si="4"/>
        <v>2</v>
      </c>
      <c r="I5">
        <v>3.43</v>
      </c>
      <c r="J5">
        <f t="shared" si="5"/>
        <v>0.28600000000000003</v>
      </c>
      <c r="K5">
        <f t="shared" si="0"/>
        <v>0.28178693672850064</v>
      </c>
      <c r="L5">
        <f t="shared" si="6"/>
        <v>4.2130632714993954E-3</v>
      </c>
      <c r="O5">
        <v>2</v>
      </c>
      <c r="P5">
        <v>0.67700000000000005</v>
      </c>
      <c r="Q5">
        <f t="shared" si="7"/>
        <v>0.67025089605734778</v>
      </c>
    </row>
    <row r="6" spans="1:17" x14ac:dyDescent="0.25">
      <c r="A6">
        <v>4</v>
      </c>
      <c r="B6">
        <v>5</v>
      </c>
      <c r="C6">
        <v>9.14</v>
      </c>
      <c r="D6">
        <f t="shared" si="1"/>
        <v>0.82800000000000007</v>
      </c>
      <c r="E6">
        <f t="shared" si="2"/>
        <v>0.83221927249596206</v>
      </c>
      <c r="F6">
        <f t="shared" si="3"/>
        <v>4.2192724959619898E-3</v>
      </c>
      <c r="H6">
        <f t="shared" si="4"/>
        <v>5</v>
      </c>
      <c r="I6">
        <v>7.47</v>
      </c>
      <c r="J6">
        <f t="shared" si="5"/>
        <v>0.49399999999999994</v>
      </c>
      <c r="K6">
        <f t="shared" si="0"/>
        <v>0.4951690761322633</v>
      </c>
      <c r="L6">
        <f t="shared" si="6"/>
        <v>1.169076132263358E-3</v>
      </c>
      <c r="O6">
        <v>5</v>
      </c>
      <c r="P6">
        <v>0.72299999999999998</v>
      </c>
      <c r="Q6">
        <f t="shared" si="7"/>
        <v>0.83512544802867372</v>
      </c>
    </row>
    <row r="7" spans="1:17" x14ac:dyDescent="0.25">
      <c r="A7">
        <v>5</v>
      </c>
      <c r="B7">
        <v>10</v>
      </c>
      <c r="C7">
        <v>14.55</v>
      </c>
      <c r="D7">
        <f t="shared" si="1"/>
        <v>0.91000000000000014</v>
      </c>
      <c r="E7">
        <f t="shared" si="2"/>
        <v>0.9084275937805868</v>
      </c>
      <c r="F7">
        <f t="shared" si="3"/>
        <v>1.572406219413347E-3</v>
      </c>
      <c r="H7">
        <f t="shared" si="4"/>
        <v>10</v>
      </c>
      <c r="I7">
        <v>13.34</v>
      </c>
      <c r="J7">
        <f t="shared" si="5"/>
        <v>0.66799999999999993</v>
      </c>
      <c r="K7">
        <f t="shared" si="0"/>
        <v>0.66235863761064095</v>
      </c>
      <c r="L7">
        <f t="shared" si="6"/>
        <v>5.6413623893589726E-3</v>
      </c>
      <c r="O7">
        <v>10</v>
      </c>
      <c r="P7">
        <v>0.745</v>
      </c>
      <c r="Q7">
        <f t="shared" si="7"/>
        <v>0.91397849462365588</v>
      </c>
    </row>
    <row r="8" spans="1:17" x14ac:dyDescent="0.25">
      <c r="A8">
        <v>6</v>
      </c>
      <c r="B8">
        <v>20</v>
      </c>
      <c r="C8">
        <v>24.74</v>
      </c>
      <c r="D8">
        <f t="shared" si="1"/>
        <v>0.94799999999999973</v>
      </c>
      <c r="E8">
        <f t="shared" si="2"/>
        <v>0.95201682970952606</v>
      </c>
      <c r="F8">
        <f t="shared" si="3"/>
        <v>4.0168297095263261E-3</v>
      </c>
      <c r="H8">
        <f t="shared" si="4"/>
        <v>20</v>
      </c>
      <c r="I8">
        <v>23.98</v>
      </c>
      <c r="J8">
        <f t="shared" si="5"/>
        <v>0.79600000000000004</v>
      </c>
      <c r="K8">
        <f t="shared" si="0"/>
        <v>0.79689018076468676</v>
      </c>
      <c r="L8">
        <f t="shared" si="6"/>
        <v>8.9018076468672103E-4</v>
      </c>
      <c r="O8">
        <v>20</v>
      </c>
      <c r="P8">
        <v>0.75700000000000001</v>
      </c>
      <c r="Q8">
        <f t="shared" si="7"/>
        <v>0.95698924731182788</v>
      </c>
    </row>
    <row r="9" spans="1:17" x14ac:dyDescent="0.25">
      <c r="A9">
        <v>7</v>
      </c>
      <c r="B9">
        <v>50</v>
      </c>
      <c r="C9">
        <v>54.88</v>
      </c>
      <c r="D9">
        <f t="shared" si="1"/>
        <v>0.97600000000000053</v>
      </c>
      <c r="E9">
        <f t="shared" si="2"/>
        <v>0.98023777948853885</v>
      </c>
      <c r="F9">
        <f t="shared" si="3"/>
        <v>4.237779488538318E-3</v>
      </c>
      <c r="H9">
        <f t="shared" si="4"/>
        <v>50</v>
      </c>
      <c r="I9">
        <v>54.52</v>
      </c>
      <c r="J9">
        <f t="shared" si="5"/>
        <v>0.90400000000000058</v>
      </c>
      <c r="K9">
        <f t="shared" si="0"/>
        <v>0.9074811843526791</v>
      </c>
      <c r="L9">
        <f t="shared" si="6"/>
        <v>3.4811843526785236E-3</v>
      </c>
      <c r="O9">
        <v>50</v>
      </c>
      <c r="P9">
        <v>0.76500000000000001</v>
      </c>
      <c r="Q9">
        <f t="shared" si="7"/>
        <v>0.98566308243727596</v>
      </c>
    </row>
    <row r="10" spans="1:17" x14ac:dyDescent="0.25">
      <c r="A10">
        <v>8</v>
      </c>
      <c r="B10">
        <v>100</v>
      </c>
      <c r="C10">
        <v>104.95</v>
      </c>
      <c r="D10">
        <f t="shared" si="1"/>
        <v>0.99000000000000055</v>
      </c>
      <c r="E10">
        <f t="shared" si="2"/>
        <v>0.99002027902095402</v>
      </c>
      <c r="F10">
        <f t="shared" si="3"/>
        <v>2.0279020953473115E-5</v>
      </c>
      <c r="H10">
        <f t="shared" si="4"/>
        <v>100</v>
      </c>
      <c r="I10">
        <v>104.76</v>
      </c>
      <c r="J10">
        <f t="shared" si="5"/>
        <v>0.95200000000000107</v>
      </c>
      <c r="K10">
        <f t="shared" si="0"/>
        <v>0.95149686591602323</v>
      </c>
      <c r="L10">
        <f t="shared" si="6"/>
        <v>5.0313408397784087E-4</v>
      </c>
      <c r="O10">
        <v>100</v>
      </c>
      <c r="P10">
        <v>0.76700000000000002</v>
      </c>
      <c r="Q10">
        <f t="shared" si="7"/>
        <v>0.99283154121863804</v>
      </c>
    </row>
    <row r="11" spans="1:17" x14ac:dyDescent="0.25">
      <c r="E11" t="s">
        <v>8</v>
      </c>
      <c r="F11" s="4">
        <f>SUM(F3:F10)</f>
        <v>1.5180055699884898E-2</v>
      </c>
      <c r="K11" t="s">
        <v>8</v>
      </c>
      <c r="L11" s="3">
        <f>SUM(L3:L10)</f>
        <v>1.5898004281615502E-2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2018-02-18T23:33:20Z</dcterms:modified>
</cp:coreProperties>
</file>