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0" yWindow="120" windowWidth="25600" windowHeight="14880" tabRatio="500"/>
  </bookViews>
  <sheets>
    <sheet name="Dedication" sheetId="2" r:id="rId1"/>
    <sheet name="Immunization 1" sheetId="3" r:id="rId2"/>
    <sheet name="Immunization 2" sheetId="4" r:id="rId3"/>
    <sheet name="short-term" sheetId="7" r:id="rId4"/>
    <sheet name="Exercise 3.1(a,b)" sheetId="5" r:id="rId5"/>
    <sheet name="Exercise 3.1(f)" sheetId="6" r:id="rId6"/>
  </sheets>
  <definedNames>
    <definedName name="solver_adj" localSheetId="0" hidden="1">Dedication!$K$8:$K$17,Dedication!$B$22:$G$22</definedName>
    <definedName name="solver_adj" localSheetId="1" hidden="1">'Immunization 1'!$M$7:$M$16</definedName>
    <definedName name="solver_adj" localSheetId="2" hidden="1">'Immunization 2'!$N$7:$N$16</definedName>
    <definedName name="solver_adj" localSheetId="3" hidden="1">'short-term'!$I$8:$I$15,'short-term'!$B$18:$G$18</definedName>
    <definedName name="solver_cvg" localSheetId="0" hidden="1">0.0001</definedName>
    <definedName name="solver_cvg" localSheetId="1" hidden="1">0.0001</definedName>
    <definedName name="solver_cvg" localSheetId="2" hidden="1">0.0001</definedName>
    <definedName name="solver_cvg" localSheetId="3" hidden="1">0.0001</definedName>
    <definedName name="solver_drv" localSheetId="0" hidden="1">1</definedName>
    <definedName name="solver_drv" localSheetId="1" hidden="1">1</definedName>
    <definedName name="solver_drv" localSheetId="2" hidden="1">1</definedName>
    <definedName name="solver_drv" localSheetId="3" hidden="1">1</definedName>
    <definedName name="solver_eng" localSheetId="0" hidden="1">2</definedName>
    <definedName name="solver_eng" localSheetId="1" hidden="1">2</definedName>
    <definedName name="solver_eng" localSheetId="2" hidden="1">2</definedName>
    <definedName name="solver_eng" localSheetId="3" hidden="1">2</definedName>
    <definedName name="solver_est" localSheetId="0" hidden="1">1</definedName>
    <definedName name="solver_est" localSheetId="1" hidden="1">1</definedName>
    <definedName name="solver_itr" localSheetId="0" hidden="1">2147483647</definedName>
    <definedName name="solver_itr" localSheetId="1" hidden="1">100</definedName>
    <definedName name="solver_itr" localSheetId="2" hidden="1">2147483647</definedName>
    <definedName name="solver_itr" localSheetId="3" hidden="1">2147483647</definedName>
    <definedName name="solver_lhs1" localSheetId="0" hidden="1">Dedication!$B$23:$G$23</definedName>
    <definedName name="solver_lhs1" localSheetId="1" hidden="1">'Immunization 1'!$J$18:$K$18</definedName>
    <definedName name="solver_lhs1" localSheetId="2" hidden="1">'Immunization 2'!$J$18:$K$18</definedName>
    <definedName name="solver_lhs1" localSheetId="3" hidden="1">'short-term'!$B$19:$G$19</definedName>
    <definedName name="solver_lhs2" localSheetId="2" hidden="1">'Immunization 2'!$L$18</definedName>
    <definedName name="solver_lhs2" localSheetId="3" hidden="1">'short-term'!$I$8:$I$12</definedName>
    <definedName name="solver_lin" localSheetId="1" hidden="1">1</definedName>
    <definedName name="solver_lin" localSheetId="2" hidden="1">1</definedName>
    <definedName name="solver_lin" localSheetId="3" hidden="1">1</definedName>
    <definedName name="solver_mip" localSheetId="0" hidden="1">2147483647</definedName>
    <definedName name="solver_mip" localSheetId="1" hidden="1">2147483647</definedName>
    <definedName name="solver_mip" localSheetId="2" hidden="1">2147483647</definedName>
    <definedName name="solver_mip" localSheetId="3" hidden="1">2147483647</definedName>
    <definedName name="solver_mni" localSheetId="0" hidden="1">30</definedName>
    <definedName name="solver_mni" localSheetId="1" hidden="1">30</definedName>
    <definedName name="solver_mni" localSheetId="2" hidden="1">30</definedName>
    <definedName name="solver_mni" localSheetId="3" hidden="1">30</definedName>
    <definedName name="solver_mrt" localSheetId="0" hidden="1">0.075</definedName>
    <definedName name="solver_mrt" localSheetId="1" hidden="1">0.075</definedName>
    <definedName name="solver_mrt" localSheetId="2" hidden="1">0.075</definedName>
    <definedName name="solver_mrt" localSheetId="3" hidden="1">0.075</definedName>
    <definedName name="solver_msl" localSheetId="0" hidden="1">2</definedName>
    <definedName name="solver_msl" localSheetId="1" hidden="1">2</definedName>
    <definedName name="solver_msl" localSheetId="2" hidden="1">2</definedName>
    <definedName name="solver_msl" localSheetId="3" hidden="1">2</definedName>
    <definedName name="solver_neg" localSheetId="0" hidden="1">1</definedName>
    <definedName name="solver_neg" localSheetId="1" hidden="1">1</definedName>
    <definedName name="solver_neg" localSheetId="2" hidden="1">1</definedName>
    <definedName name="solver_neg" localSheetId="3" hidden="1">1</definedName>
    <definedName name="solver_nod" localSheetId="0" hidden="1">2147483647</definedName>
    <definedName name="solver_nod" localSheetId="1" hidden="1">2147483647</definedName>
    <definedName name="solver_nod" localSheetId="2" hidden="1">2147483647</definedName>
    <definedName name="solver_nod" localSheetId="3" hidden="1">2147483647</definedName>
    <definedName name="solver_num" localSheetId="0" hidden="1">1</definedName>
    <definedName name="solver_num" localSheetId="1" hidden="1">1</definedName>
    <definedName name="solver_num" localSheetId="2" hidden="1">2</definedName>
    <definedName name="solver_num" localSheetId="3" hidden="1">2</definedName>
    <definedName name="solver_nwt" localSheetId="0" hidden="1">1</definedName>
    <definedName name="solver_nwt" localSheetId="1" hidden="1">1</definedName>
    <definedName name="solver_opt" localSheetId="0" hidden="1">Dedication!$J$19</definedName>
    <definedName name="solver_opt" localSheetId="1" hidden="1">'Immunization 1'!$I$18</definedName>
    <definedName name="solver_opt" localSheetId="2" hidden="1">'Immunization 2'!$I$18</definedName>
    <definedName name="solver_opt" localSheetId="3" hidden="1">'short-term'!$G$18</definedName>
    <definedName name="solver_pre" localSheetId="0" hidden="1">0.000001</definedName>
    <definedName name="solver_pre" localSheetId="1" hidden="1">0.000001</definedName>
    <definedName name="solver_pre" localSheetId="2" hidden="1">0.000001</definedName>
    <definedName name="solver_pre" localSheetId="3" hidden="1">0.000001</definedName>
    <definedName name="solver_rbv" localSheetId="0" hidden="1">1</definedName>
    <definedName name="solver_rbv" localSheetId="1" hidden="1">1</definedName>
    <definedName name="solver_rbv" localSheetId="2" hidden="1">1</definedName>
    <definedName name="solver_rbv" localSheetId="3" hidden="1">1</definedName>
    <definedName name="solver_rel1" localSheetId="0" hidden="1">2</definedName>
    <definedName name="solver_rel1" localSheetId="1" hidden="1">2</definedName>
    <definedName name="solver_rel1" localSheetId="2" hidden="1">2</definedName>
    <definedName name="solver_rel1" localSheetId="3" hidden="1">2</definedName>
    <definedName name="solver_rel2" localSheetId="2" hidden="1">3</definedName>
    <definedName name="solver_rel2" localSheetId="3" hidden="1">1</definedName>
    <definedName name="solver_rhs1" localSheetId="0" hidden="1">Dedication!$B$25:$G$25</definedName>
    <definedName name="solver_rhs1" localSheetId="1" hidden="1">'Immunization 1'!$J$20:$K$20</definedName>
    <definedName name="solver_rhs1" localSheetId="2" hidden="1">'Immunization 2'!$J$20:$K$20</definedName>
    <definedName name="solver_rhs1" localSheetId="3" hidden="1">'short-term'!$B$21:$G$21</definedName>
    <definedName name="solver_rhs2" localSheetId="2" hidden="1">'Immunization 2'!$L$20</definedName>
    <definedName name="solver_rhs2" localSheetId="3" hidden="1">'short-term'!$K$8:$K$12</definedName>
    <definedName name="solver_rlx" localSheetId="0" hidden="1">2</definedName>
    <definedName name="solver_rlx" localSheetId="1" hidden="1">1</definedName>
    <definedName name="solver_rlx" localSheetId="2" hidden="1">2</definedName>
    <definedName name="solver_rlx" localSheetId="3" hidden="1">2</definedName>
    <definedName name="solver_rsd" localSheetId="0" hidden="1">0</definedName>
    <definedName name="solver_rsd" localSheetId="1" hidden="1">0</definedName>
    <definedName name="solver_rsd" localSheetId="2" hidden="1">0</definedName>
    <definedName name="solver_rsd" localSheetId="3" hidden="1">0</definedName>
    <definedName name="solver_scl" localSheetId="0" hidden="1">1</definedName>
    <definedName name="solver_scl" localSheetId="1" hidden="1">2</definedName>
    <definedName name="solver_scl" localSheetId="2" hidden="1">1</definedName>
    <definedName name="solver_scl" localSheetId="3" hidden="1">1</definedName>
    <definedName name="solver_sho" localSheetId="0" hidden="1">2</definedName>
    <definedName name="solver_sho" localSheetId="1" hidden="1">2</definedName>
    <definedName name="solver_sho" localSheetId="2" hidden="1">2</definedName>
    <definedName name="solver_sho" localSheetId="3" hidden="1">2</definedName>
    <definedName name="solver_ssz" localSheetId="0" hidden="1">100</definedName>
    <definedName name="solver_ssz" localSheetId="1" hidden="1">100</definedName>
    <definedName name="solver_ssz" localSheetId="2" hidden="1">100</definedName>
    <definedName name="solver_ssz" localSheetId="3" hidden="1">100</definedName>
    <definedName name="solver_tim" localSheetId="0" hidden="1">2147483647</definedName>
    <definedName name="solver_tim" localSheetId="1" hidden="1">100</definedName>
    <definedName name="solver_tim" localSheetId="2" hidden="1">2147483647</definedName>
    <definedName name="solver_tim" localSheetId="3" hidden="1">2147483647</definedName>
    <definedName name="solver_tol" localSheetId="0" hidden="1">0.01</definedName>
    <definedName name="solver_tol" localSheetId="1" hidden="1">0.05</definedName>
    <definedName name="solver_tol" localSheetId="2" hidden="1">0.01</definedName>
    <definedName name="solver_tol" localSheetId="3" hidden="1">0.01</definedName>
    <definedName name="solver_typ" localSheetId="0" hidden="1">2</definedName>
    <definedName name="solver_typ" localSheetId="1" hidden="1">2</definedName>
    <definedName name="solver_typ" localSheetId="2" hidden="1">2</definedName>
    <definedName name="solver_typ" localSheetId="3" hidden="1">1</definedName>
    <definedName name="solver_val" localSheetId="0" hidden="1">0</definedName>
    <definedName name="solver_val" localSheetId="1" hidden="1">0</definedName>
    <definedName name="solver_val" localSheetId="2" hidden="1">0</definedName>
    <definedName name="solver_val" localSheetId="3" hidden="1">0</definedName>
    <definedName name="solver_ver" localSheetId="0" hidden="1">3</definedName>
    <definedName name="solver_ver" localSheetId="1" hidden="1">2</definedName>
    <definedName name="solver_ver" localSheetId="2" hidden="1">2</definedName>
    <definedName name="solver_ver" localSheetId="3" hidden="1">2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9" i="7" l="1"/>
  <c r="B19" i="7"/>
  <c r="G19" i="7"/>
  <c r="F19" i="7"/>
  <c r="E19" i="7"/>
  <c r="D19" i="7"/>
  <c r="G21" i="7"/>
  <c r="F21" i="7"/>
  <c r="E21" i="7"/>
  <c r="D21" i="7"/>
  <c r="C21" i="7"/>
  <c r="B21" i="7"/>
  <c r="E13" i="6"/>
  <c r="E13" i="5"/>
  <c r="G27" i="4"/>
  <c r="F27" i="4"/>
  <c r="E27" i="4"/>
  <c r="D27" i="4"/>
  <c r="C27" i="4"/>
  <c r="B27" i="4"/>
  <c r="G26" i="4"/>
  <c r="F26" i="4"/>
  <c r="E26" i="4"/>
  <c r="D26" i="4"/>
  <c r="C26" i="4"/>
  <c r="B26" i="4"/>
  <c r="G25" i="4"/>
  <c r="F25" i="4"/>
  <c r="E25" i="4"/>
  <c r="D25" i="4"/>
  <c r="C25" i="4"/>
  <c r="B25" i="4"/>
  <c r="L20" i="4"/>
  <c r="K20" i="4"/>
  <c r="J20" i="4"/>
  <c r="L16" i="4"/>
  <c r="K16" i="4"/>
  <c r="J16" i="4"/>
  <c r="L15" i="4"/>
  <c r="K15" i="4"/>
  <c r="J15" i="4"/>
  <c r="L14" i="4"/>
  <c r="K14" i="4"/>
  <c r="J14" i="4"/>
  <c r="L13" i="4"/>
  <c r="K13" i="4"/>
  <c r="J13" i="4"/>
  <c r="E12" i="4"/>
  <c r="L12" i="4"/>
  <c r="K12" i="4"/>
  <c r="J12" i="4"/>
  <c r="L11" i="4"/>
  <c r="K11" i="4"/>
  <c r="J11" i="4"/>
  <c r="L10" i="4"/>
  <c r="K10" i="4"/>
  <c r="J10" i="4"/>
  <c r="L9" i="4"/>
  <c r="K9" i="4"/>
  <c r="J9" i="4"/>
  <c r="L8" i="4"/>
  <c r="K8" i="4"/>
  <c r="J8" i="4"/>
  <c r="L7" i="4"/>
  <c r="K7" i="4"/>
  <c r="J7" i="4"/>
  <c r="G26" i="3"/>
  <c r="F26" i="3"/>
  <c r="E26" i="3"/>
  <c r="D26" i="3"/>
  <c r="C26" i="3"/>
  <c r="B26" i="3"/>
  <c r="G25" i="3"/>
  <c r="F25" i="3"/>
  <c r="E25" i="3"/>
  <c r="D25" i="3"/>
  <c r="C25" i="3"/>
  <c r="B25" i="3"/>
  <c r="K20" i="3"/>
  <c r="J20" i="3"/>
  <c r="I18" i="3"/>
  <c r="K16" i="3"/>
  <c r="J16" i="3"/>
  <c r="K15" i="3"/>
  <c r="J15" i="3"/>
  <c r="K14" i="3"/>
  <c r="J14" i="3"/>
  <c r="K13" i="3"/>
  <c r="J13" i="3"/>
  <c r="E12" i="3"/>
  <c r="K12" i="3"/>
  <c r="J12" i="3"/>
  <c r="K11" i="3"/>
  <c r="J11" i="3"/>
  <c r="K10" i="3"/>
  <c r="J10" i="3"/>
  <c r="K9" i="3"/>
  <c r="J9" i="3"/>
  <c r="K8" i="3"/>
  <c r="J8" i="3"/>
  <c r="K7" i="3"/>
  <c r="J7" i="3"/>
  <c r="G20" i="2"/>
  <c r="G23" i="2"/>
  <c r="F20" i="2"/>
  <c r="F23" i="2"/>
  <c r="E13" i="2"/>
  <c r="E20" i="2"/>
  <c r="E23" i="2"/>
  <c r="D20" i="2"/>
  <c r="D23" i="2"/>
  <c r="C20" i="2"/>
  <c r="C23" i="2"/>
  <c r="B20" i="2"/>
  <c r="B23" i="2"/>
  <c r="J19" i="2"/>
  <c r="J18" i="3"/>
  <c r="K18" i="3"/>
  <c r="I18" i="4"/>
  <c r="J18" i="4"/>
  <c r="K18" i="4"/>
  <c r="L18" i="4"/>
</calcChain>
</file>

<file path=xl/sharedStrings.xml><?xml version="1.0" encoding="utf-8"?>
<sst xmlns="http://schemas.openxmlformats.org/spreadsheetml/2006/main" count="173" uniqueCount="60">
  <si>
    <t>Bond dedication</t>
  </si>
  <si>
    <t>Year</t>
  </si>
  <si>
    <t>Amount</t>
  </si>
  <si>
    <t>Cash flows</t>
  </si>
  <si>
    <t>Price</t>
  </si>
  <si>
    <t>purchased</t>
  </si>
  <si>
    <t>Bond 1</t>
  </si>
  <si>
    <t>Bond 2</t>
  </si>
  <si>
    <t>Bond 3</t>
  </si>
  <si>
    <t>Bond 4</t>
  </si>
  <si>
    <t>Bond 5</t>
  </si>
  <si>
    <t>Bond 6</t>
  </si>
  <si>
    <t>Bond 7</t>
  </si>
  <si>
    <t>Bond 8</t>
  </si>
  <si>
    <t>Bond 9</t>
  </si>
  <si>
    <t>Bond 10</t>
  </si>
  <si>
    <t>Bond cashflows + previous surplus</t>
  </si>
  <si>
    <t>Total cost</t>
  </si>
  <si>
    <t>Surplus</t>
  </si>
  <si>
    <t>Total</t>
  </si>
  <si>
    <t>=</t>
  </si>
  <si>
    <t>Liability</t>
  </si>
  <si>
    <t>Bond immunization</t>
  </si>
  <si>
    <t>Dollar</t>
  </si>
  <si>
    <t>PV</t>
  </si>
  <si>
    <t>Duration</t>
  </si>
  <si>
    <t>Interest</t>
  </si>
  <si>
    <t>Discount</t>
  </si>
  <si>
    <t>Dollar duration</t>
  </si>
  <si>
    <t>Convexity</t>
  </si>
  <si>
    <t>&gt;=</t>
  </si>
  <si>
    <t>Dollar convexity</t>
  </si>
  <si>
    <t>Porftolio dedication</t>
  </si>
  <si>
    <t>Period</t>
  </si>
  <si>
    <t>Bond 11</t>
  </si>
  <si>
    <t>Bond 12</t>
  </si>
  <si>
    <t>Bond 13</t>
  </si>
  <si>
    <t>Rating</t>
  </si>
  <si>
    <t xml:space="preserve">B </t>
  </si>
  <si>
    <t>A</t>
  </si>
  <si>
    <t>Short-term financing</t>
  </si>
  <si>
    <t>Month</t>
  </si>
  <si>
    <t>Net cash flows</t>
  </si>
  <si>
    <t xml:space="preserve">Amount </t>
  </si>
  <si>
    <t>Sources of cash</t>
  </si>
  <si>
    <t>&lt;=</t>
  </si>
  <si>
    <t>January</t>
  </si>
  <si>
    <t>June</t>
  </si>
  <si>
    <t>May</t>
  </si>
  <si>
    <t>April</t>
  </si>
  <si>
    <t>March</t>
  </si>
  <si>
    <t>February</t>
  </si>
  <si>
    <t>Liabilities</t>
  </si>
  <si>
    <t>credit J</t>
  </si>
  <si>
    <t>credit F</t>
  </si>
  <si>
    <t>credit M</t>
  </si>
  <si>
    <t>credit A</t>
  </si>
  <si>
    <t>commercial J</t>
  </si>
  <si>
    <t>commercial F</t>
  </si>
  <si>
    <t>commercial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</si>
</sst>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2"/>
      <color theme="1"/>
      <name val="Calibri"/>
      <family val="2"/>
      <scheme val="minor"/>
    </font>
    <font>
      <sz val="10"/>
      <name val="Arial"/>
      <family val="2"/>
    </font>
    <font>
      <b/>
      <u/>
      <sz val="12"/>
      <name val="Arial"/>
      <family val="2"/>
    </font>
    <font>
      <sz val="11"/>
      <color theme="1"/>
      <name val="Calibri"/>
      <family val="2"/>
      <scheme val="minor"/>
    </font>
    <font>
      <b/>
      <i/>
      <sz val="10"/>
      <name val="Arial"/>
      <family val="2"/>
    </font>
    <font>
      <b/>
      <sz val="10"/>
      <name val="Arial"/>
      <family val="2"/>
    </font>
    <font>
      <sz val="10"/>
      <color indexed="17"/>
      <name val="Arial"/>
      <family val="2"/>
    </font>
    <font>
      <sz val="10"/>
      <color indexed="10"/>
      <name val="Arial"/>
      <family val="2"/>
    </font>
    <font>
      <b/>
      <u/>
      <sz val="14"/>
      <color indexed="8"/>
      <name val="Calibri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name val="Verdana"/>
    </font>
    <font>
      <b/>
      <i/>
      <sz val="12"/>
      <color theme="1"/>
      <name val="Calibri"/>
      <scheme val="minor"/>
    </font>
    <font>
      <sz val="12"/>
      <color theme="6" tint="-0.499984740745262"/>
      <name val="Calibri"/>
      <scheme val="minor"/>
    </font>
    <font>
      <sz val="10"/>
      <color rgb="FF0000FF"/>
      <name val="Arial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34998626667073579"/>
        <bgColor indexed="64"/>
      </patternFill>
    </fill>
  </fills>
  <borders count="1">
    <border>
      <left/>
      <right/>
      <top/>
      <bottom/>
      <diagonal/>
    </border>
  </borders>
  <cellStyleXfs count="60">
    <xf numFmtId="0" fontId="0" fillId="0" borderId="0"/>
    <xf numFmtId="0" fontId="1" fillId="0" borderId="0"/>
    <xf numFmtId="0" fontId="3" fillId="0" borderId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</cellStyleXfs>
  <cellXfs count="34">
    <xf numFmtId="0" fontId="0" fillId="0" borderId="0" xfId="0"/>
    <xf numFmtId="0" fontId="2" fillId="0" borderId="0" xfId="1" applyNumberFormat="1" applyFont="1"/>
    <xf numFmtId="0" fontId="1" fillId="0" borderId="0" xfId="1" applyNumberFormat="1" applyAlignment="1">
      <alignment horizontal="center"/>
    </xf>
    <xf numFmtId="0" fontId="1" fillId="0" borderId="0" xfId="1"/>
    <xf numFmtId="0" fontId="3" fillId="0" borderId="0" xfId="2"/>
    <xf numFmtId="0" fontId="1" fillId="0" borderId="0" xfId="1" applyNumberFormat="1"/>
    <xf numFmtId="0" fontId="4" fillId="0" borderId="0" xfId="1" applyNumberFormat="1" applyFont="1"/>
    <xf numFmtId="0" fontId="5" fillId="0" borderId="0" xfId="1" applyNumberFormat="1" applyFont="1" applyAlignment="1">
      <alignment horizontal="center"/>
    </xf>
    <xf numFmtId="0" fontId="5" fillId="0" borderId="0" xfId="1" applyFont="1" applyAlignment="1">
      <alignment horizontal="center"/>
    </xf>
    <xf numFmtId="0" fontId="5" fillId="0" borderId="0" xfId="1" applyFont="1"/>
    <xf numFmtId="0" fontId="6" fillId="2" borderId="0" xfId="1" applyFont="1" applyFill="1"/>
    <xf numFmtId="0" fontId="5" fillId="0" borderId="0" xfId="1" applyNumberFormat="1" applyFont="1" applyAlignment="1">
      <alignment horizontal="left"/>
    </xf>
    <xf numFmtId="0" fontId="5" fillId="0" borderId="0" xfId="1" applyNumberFormat="1" applyFont="1" applyAlignment="1">
      <alignment horizontal="right"/>
    </xf>
    <xf numFmtId="0" fontId="5" fillId="0" borderId="0" xfId="1" applyNumberFormat="1" applyFont="1"/>
    <xf numFmtId="0" fontId="6" fillId="2" borderId="0" xfId="1" applyNumberFormat="1" applyFont="1" applyFill="1" applyAlignment="1">
      <alignment horizontal="center"/>
    </xf>
    <xf numFmtId="0" fontId="7" fillId="0" borderId="0" xfId="1" applyNumberFormat="1" applyFont="1" applyAlignment="1">
      <alignment horizontal="center"/>
    </xf>
    <xf numFmtId="0" fontId="1" fillId="0" borderId="0" xfId="1" quotePrefix="1" applyNumberFormat="1" applyAlignment="1">
      <alignment horizontal="center"/>
    </xf>
    <xf numFmtId="0" fontId="8" fillId="0" borderId="0" xfId="2" applyFont="1"/>
    <xf numFmtId="0" fontId="5" fillId="0" borderId="0" xfId="1" quotePrefix="1" applyNumberFormat="1" applyFont="1" applyAlignment="1">
      <alignment horizontal="center"/>
    </xf>
    <xf numFmtId="0" fontId="2" fillId="0" borderId="0" xfId="7" applyNumberFormat="1" applyFont="1"/>
    <xf numFmtId="0" fontId="11" fillId="0" borderId="0" xfId="7" applyNumberFormat="1" applyAlignment="1">
      <alignment horizontal="center"/>
    </xf>
    <xf numFmtId="0" fontId="11" fillId="0" borderId="0" xfId="7"/>
    <xf numFmtId="0" fontId="11" fillId="0" borderId="0" xfId="7" applyNumberFormat="1"/>
    <xf numFmtId="0" fontId="4" fillId="0" borderId="0" xfId="7" applyNumberFormat="1" applyFont="1"/>
    <xf numFmtId="0" fontId="5" fillId="0" borderId="0" xfId="7" applyNumberFormat="1" applyFont="1" applyAlignment="1">
      <alignment horizontal="center"/>
    </xf>
    <xf numFmtId="0" fontId="5" fillId="0" borderId="0" xfId="7" applyNumberFormat="1" applyFont="1" applyAlignment="1">
      <alignment horizontal="left"/>
    </xf>
    <xf numFmtId="0" fontId="11" fillId="0" borderId="0" xfId="7" applyAlignment="1">
      <alignment horizontal="center"/>
    </xf>
    <xf numFmtId="0" fontId="5" fillId="0" borderId="0" xfId="7" applyFont="1" applyAlignment="1">
      <alignment horizontal="center"/>
    </xf>
    <xf numFmtId="0" fontId="1" fillId="0" borderId="0" xfId="7" applyFont="1" applyAlignment="1">
      <alignment horizontal="center"/>
    </xf>
    <xf numFmtId="0" fontId="0" fillId="0" borderId="0" xfId="0" quotePrefix="1" applyAlignment="1">
      <alignment horizontal="center"/>
    </xf>
    <xf numFmtId="0" fontId="0" fillId="0" borderId="0" xfId="0" applyAlignment="1">
      <alignment horizontal="center"/>
    </xf>
    <xf numFmtId="0" fontId="12" fillId="0" borderId="0" xfId="0" applyFont="1" applyAlignment="1">
      <alignment horizontal="center"/>
    </xf>
    <xf numFmtId="0" fontId="13" fillId="3" borderId="0" xfId="0" applyFont="1" applyFill="1" applyAlignment="1">
      <alignment horizontal="center"/>
    </xf>
    <xf numFmtId="0" fontId="14" fillId="2" borderId="0" xfId="1" applyNumberFormat="1" applyFont="1" applyFill="1" applyAlignment="1">
      <alignment horizontal="center"/>
    </xf>
  </cellXfs>
  <cellStyles count="60">
    <cellStyle name="Followed Hyperlink" xfId="4" builtinId="9" hidden="1"/>
    <cellStyle name="Followed Hyperlink" xfId="6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Hyperlink" xfId="3" builtinId="8" hidden="1"/>
    <cellStyle name="Hyperlink" xfId="5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Normal" xfId="0" builtinId="0"/>
    <cellStyle name="Normal 2" xfId="2"/>
    <cellStyle name="Normal 3" xfId="7"/>
    <cellStyle name="Normal_lec1old.xls" xfId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tabSelected="1" zoomScale="125" zoomScaleNormal="125" zoomScalePageLayoutView="125" workbookViewId="0">
      <selection activeCell="H10" sqref="H10"/>
    </sheetView>
  </sheetViews>
  <sheetFormatPr baseColWidth="10" defaultColWidth="8.83203125" defaultRowHeight="14" x14ac:dyDescent="0"/>
  <cols>
    <col min="1" max="16384" width="8.83203125" style="4"/>
  </cols>
  <sheetData>
    <row r="1" spans="1:11" ht="1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>
      <c r="A2" s="5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>
      <c r="A3" s="5"/>
      <c r="B3" s="2"/>
      <c r="C3" s="2"/>
      <c r="D3" s="2"/>
      <c r="E3" s="2"/>
      <c r="F3" s="2"/>
      <c r="G3" s="2"/>
      <c r="H3" s="2"/>
      <c r="I3" s="2"/>
      <c r="J3" s="2"/>
      <c r="K3" s="3"/>
    </row>
    <row r="4" spans="1:11">
      <c r="A4" s="6" t="s">
        <v>1</v>
      </c>
      <c r="B4" s="7">
        <v>1</v>
      </c>
      <c r="C4" s="7">
        <v>2</v>
      </c>
      <c r="D4" s="7">
        <v>3</v>
      </c>
      <c r="E4" s="7">
        <v>4</v>
      </c>
      <c r="F4" s="7">
        <v>5</v>
      </c>
      <c r="G4" s="7">
        <v>6</v>
      </c>
      <c r="H4" s="7"/>
      <c r="I4" s="2"/>
      <c r="J4" s="2"/>
      <c r="K4" s="3"/>
    </row>
    <row r="5" spans="1:11">
      <c r="A5" s="5"/>
      <c r="B5" s="2"/>
      <c r="C5" s="2"/>
      <c r="D5" s="2"/>
      <c r="E5" s="2"/>
      <c r="F5" s="2"/>
      <c r="G5" s="2"/>
      <c r="H5" s="2"/>
      <c r="I5" s="2"/>
      <c r="J5" s="2"/>
      <c r="K5" s="3"/>
    </row>
    <row r="6" spans="1:11">
      <c r="A6" s="5"/>
      <c r="B6" s="2"/>
      <c r="C6" s="2"/>
      <c r="D6" s="2"/>
      <c r="E6" s="2"/>
      <c r="F6" s="2"/>
      <c r="G6" s="2"/>
      <c r="H6" s="2"/>
      <c r="I6" s="2"/>
      <c r="J6" s="2"/>
      <c r="K6" s="8" t="s">
        <v>2</v>
      </c>
    </row>
    <row r="7" spans="1:11">
      <c r="A7" s="6" t="s">
        <v>3</v>
      </c>
      <c r="B7" s="2"/>
      <c r="C7" s="2"/>
      <c r="D7" s="2"/>
      <c r="E7" s="2"/>
      <c r="F7" s="2"/>
      <c r="G7" s="2"/>
      <c r="H7" s="2"/>
      <c r="I7" s="2"/>
      <c r="J7" s="7" t="s">
        <v>4</v>
      </c>
      <c r="K7" s="9" t="s">
        <v>5</v>
      </c>
    </row>
    <row r="8" spans="1:11">
      <c r="A8" s="7" t="s">
        <v>6</v>
      </c>
      <c r="B8" s="2">
        <v>10</v>
      </c>
      <c r="C8" s="2">
        <v>10</v>
      </c>
      <c r="D8" s="2">
        <v>10</v>
      </c>
      <c r="E8" s="2">
        <v>10</v>
      </c>
      <c r="F8" s="2">
        <v>10</v>
      </c>
      <c r="G8" s="2">
        <v>110</v>
      </c>
      <c r="H8" s="2"/>
      <c r="I8" s="2"/>
      <c r="J8" s="2">
        <v>109</v>
      </c>
      <c r="K8" s="10">
        <v>0</v>
      </c>
    </row>
    <row r="9" spans="1:11">
      <c r="A9" s="7" t="s">
        <v>7</v>
      </c>
      <c r="B9" s="2">
        <v>7</v>
      </c>
      <c r="C9" s="2">
        <v>7</v>
      </c>
      <c r="D9" s="2">
        <v>7</v>
      </c>
      <c r="E9" s="2">
        <v>7</v>
      </c>
      <c r="F9" s="2">
        <v>7</v>
      </c>
      <c r="G9" s="2">
        <v>107</v>
      </c>
      <c r="H9" s="2"/>
      <c r="I9" s="2"/>
      <c r="J9" s="2">
        <v>94.8</v>
      </c>
      <c r="K9" s="10">
        <v>11.21495327102804</v>
      </c>
    </row>
    <row r="10" spans="1:11">
      <c r="A10" s="7" t="s">
        <v>8</v>
      </c>
      <c r="B10" s="2">
        <v>8</v>
      </c>
      <c r="C10" s="2">
        <v>8</v>
      </c>
      <c r="D10" s="2">
        <v>8</v>
      </c>
      <c r="E10" s="2">
        <v>8</v>
      </c>
      <c r="F10" s="2">
        <v>8</v>
      </c>
      <c r="G10" s="2">
        <v>108</v>
      </c>
      <c r="H10" s="2"/>
      <c r="I10" s="2"/>
      <c r="J10" s="2">
        <v>99.5</v>
      </c>
      <c r="K10" s="10">
        <v>0</v>
      </c>
    </row>
    <row r="11" spans="1:11">
      <c r="A11" s="7" t="s">
        <v>9</v>
      </c>
      <c r="B11" s="2">
        <v>6</v>
      </c>
      <c r="C11" s="2">
        <v>6</v>
      </c>
      <c r="D11" s="2">
        <v>6</v>
      </c>
      <c r="E11" s="2">
        <v>6</v>
      </c>
      <c r="F11" s="2">
        <v>106</v>
      </c>
      <c r="G11" s="2"/>
      <c r="H11" s="2"/>
      <c r="I11" s="2"/>
      <c r="J11" s="2">
        <v>93.1</v>
      </c>
      <c r="K11" s="10">
        <v>6.6338451268357828</v>
      </c>
    </row>
    <row r="12" spans="1:11">
      <c r="A12" s="7" t="s">
        <v>10</v>
      </c>
      <c r="B12" s="2">
        <v>7</v>
      </c>
      <c r="C12" s="2">
        <v>7</v>
      </c>
      <c r="D12" s="2">
        <v>7</v>
      </c>
      <c r="E12" s="2">
        <v>7</v>
      </c>
      <c r="F12" s="2">
        <v>107</v>
      </c>
      <c r="G12" s="2"/>
      <c r="H12" s="2"/>
      <c r="I12" s="2"/>
      <c r="J12" s="2">
        <v>97.2</v>
      </c>
      <c r="K12" s="10">
        <v>0</v>
      </c>
    </row>
    <row r="13" spans="1:11">
      <c r="A13" s="7" t="s">
        <v>11</v>
      </c>
      <c r="B13" s="2">
        <v>5</v>
      </c>
      <c r="C13" s="2">
        <v>5</v>
      </c>
      <c r="D13" s="2">
        <v>5</v>
      </c>
      <c r="E13" s="2">
        <f>105</f>
        <v>105</v>
      </c>
      <c r="F13" s="2"/>
      <c r="G13" s="2"/>
      <c r="H13" s="2"/>
      <c r="I13" s="2"/>
      <c r="J13" s="2">
        <v>92.9</v>
      </c>
      <c r="K13" s="10">
        <v>0</v>
      </c>
    </row>
    <row r="14" spans="1:11">
      <c r="A14" s="7" t="s">
        <v>12</v>
      </c>
      <c r="B14" s="2">
        <v>10</v>
      </c>
      <c r="C14" s="2">
        <v>10</v>
      </c>
      <c r="D14" s="2">
        <v>110</v>
      </c>
      <c r="E14" s="2"/>
      <c r="F14" s="2"/>
      <c r="G14" s="2"/>
      <c r="H14" s="2"/>
      <c r="I14" s="2"/>
      <c r="J14" s="2">
        <v>110</v>
      </c>
      <c r="K14" s="10">
        <v>0</v>
      </c>
    </row>
    <row r="15" spans="1:11">
      <c r="A15" s="7" t="s">
        <v>13</v>
      </c>
      <c r="B15" s="2">
        <v>8</v>
      </c>
      <c r="C15" s="2">
        <v>8</v>
      </c>
      <c r="D15" s="2">
        <v>108</v>
      </c>
      <c r="E15" s="2"/>
      <c r="F15" s="2"/>
      <c r="G15" s="2"/>
      <c r="H15" s="2"/>
      <c r="I15" s="2"/>
      <c r="J15" s="2">
        <v>104</v>
      </c>
      <c r="K15" s="10">
        <v>6.0086836211723149</v>
      </c>
    </row>
    <row r="16" spans="1:11">
      <c r="A16" s="7" t="s">
        <v>14</v>
      </c>
      <c r="B16" s="2">
        <v>7</v>
      </c>
      <c r="C16" s="2">
        <v>107</v>
      </c>
      <c r="D16" s="2"/>
      <c r="E16" s="2"/>
      <c r="F16" s="2"/>
      <c r="G16" s="2"/>
      <c r="H16" s="2"/>
      <c r="I16" s="2"/>
      <c r="J16" s="2">
        <v>102</v>
      </c>
      <c r="K16" s="10">
        <v>0</v>
      </c>
    </row>
    <row r="17" spans="1:11">
      <c r="A17" s="7" t="s">
        <v>15</v>
      </c>
      <c r="B17" s="2">
        <v>100</v>
      </c>
      <c r="C17" s="2"/>
      <c r="D17" s="2"/>
      <c r="E17" s="2"/>
      <c r="F17" s="2"/>
      <c r="G17" s="2"/>
      <c r="H17" s="2"/>
      <c r="I17" s="2"/>
      <c r="J17" s="2">
        <v>95.2</v>
      </c>
      <c r="K17" s="10">
        <v>0</v>
      </c>
    </row>
    <row r="18" spans="1:11">
      <c r="A18" s="7"/>
      <c r="B18" s="2"/>
      <c r="C18" s="2"/>
      <c r="D18" s="2"/>
      <c r="E18" s="2"/>
      <c r="F18" s="2"/>
      <c r="G18" s="2"/>
      <c r="H18" s="2"/>
      <c r="I18" s="2"/>
      <c r="J18" s="2"/>
      <c r="K18" s="3"/>
    </row>
    <row r="19" spans="1:11">
      <c r="A19" s="11" t="s">
        <v>16</v>
      </c>
      <c r="B19" s="2"/>
      <c r="C19" s="2"/>
      <c r="D19" s="2"/>
      <c r="E19" s="2"/>
      <c r="F19" s="2"/>
      <c r="G19" s="2"/>
      <c r="H19" s="2"/>
      <c r="I19" s="12" t="s">
        <v>17</v>
      </c>
      <c r="J19" s="2">
        <f>SUMPRODUCT(J8:J17,K8:K17)</f>
        <v>2305.6916480037903</v>
      </c>
      <c r="K19" s="3"/>
    </row>
    <row r="20" spans="1:11">
      <c r="A20" s="11"/>
      <c r="B20" s="2">
        <f>SUMPRODUCT(B8:B17,$K$8:$K$17)</f>
        <v>166.3772126275895</v>
      </c>
      <c r="C20" s="2">
        <f>SUMPRODUCT(C8:C17,$K$8:$K$17)+B22</f>
        <v>232.754425255179</v>
      </c>
      <c r="D20" s="2">
        <f>SUMPRODUCT(D8:D17,$K$8:$K$17)+C22</f>
        <v>799.99999999999989</v>
      </c>
      <c r="E20" s="2">
        <f>SUMPRODUCT(E8:E17,$K$8:$K$17)+D22</f>
        <v>118.30774365821098</v>
      </c>
      <c r="F20" s="2">
        <f>SUMPRODUCT(F8:F17,$K$8:$K$17)+E22</f>
        <v>800.00000000000023</v>
      </c>
      <c r="G20" s="2">
        <f>SUMPRODUCT(G8:G17,$K$8:$K$17)+F22</f>
        <v>1200.0000000000002</v>
      </c>
      <c r="H20" s="2"/>
      <c r="I20" s="2"/>
      <c r="J20" s="2"/>
      <c r="K20" s="3"/>
    </row>
    <row r="21" spans="1:11">
      <c r="A21" s="11"/>
      <c r="B21" s="2"/>
      <c r="C21" s="2"/>
      <c r="D21" s="2"/>
      <c r="E21" s="2"/>
      <c r="F21" s="2"/>
      <c r="G21" s="2"/>
      <c r="H21" s="2"/>
      <c r="I21" s="2"/>
      <c r="J21" s="2"/>
      <c r="K21" s="3"/>
    </row>
    <row r="22" spans="1:11">
      <c r="A22" s="13" t="s">
        <v>18</v>
      </c>
      <c r="B22" s="14">
        <v>66.377212627589486</v>
      </c>
      <c r="C22" s="14">
        <v>32.75442525517898</v>
      </c>
      <c r="D22" s="14">
        <v>0</v>
      </c>
      <c r="E22" s="14">
        <v>18.307743658210978</v>
      </c>
      <c r="F22" s="14">
        <v>0</v>
      </c>
      <c r="G22" s="14">
        <v>0</v>
      </c>
      <c r="H22" s="2"/>
      <c r="I22" s="2"/>
      <c r="J22" s="2"/>
      <c r="K22" s="3"/>
    </row>
    <row r="23" spans="1:11">
      <c r="A23" s="13" t="s">
        <v>19</v>
      </c>
      <c r="B23" s="15">
        <f t="shared" ref="B23:G23" si="0">B20-B22</f>
        <v>100.00000000000001</v>
      </c>
      <c r="C23" s="15">
        <f t="shared" si="0"/>
        <v>200.00000000000003</v>
      </c>
      <c r="D23" s="15">
        <f t="shared" si="0"/>
        <v>799.99999999999989</v>
      </c>
      <c r="E23" s="15">
        <f t="shared" si="0"/>
        <v>100</v>
      </c>
      <c r="F23" s="15">
        <f t="shared" si="0"/>
        <v>800.00000000000023</v>
      </c>
      <c r="G23" s="15">
        <f t="shared" si="0"/>
        <v>1200.0000000000002</v>
      </c>
      <c r="H23" s="2"/>
      <c r="I23" s="2"/>
      <c r="J23" s="2"/>
      <c r="K23" s="3"/>
    </row>
    <row r="24" spans="1:11">
      <c r="A24" s="11"/>
      <c r="B24" s="16" t="s">
        <v>20</v>
      </c>
      <c r="C24" s="16" t="s">
        <v>20</v>
      </c>
      <c r="D24" s="16" t="s">
        <v>20</v>
      </c>
      <c r="E24" s="16" t="s">
        <v>20</v>
      </c>
      <c r="F24" s="16" t="s">
        <v>20</v>
      </c>
      <c r="G24" s="16" t="s">
        <v>20</v>
      </c>
      <c r="H24" s="2"/>
      <c r="I24" s="2"/>
      <c r="J24" s="2"/>
      <c r="K24" s="3"/>
    </row>
    <row r="25" spans="1:11">
      <c r="A25" s="6" t="s">
        <v>21</v>
      </c>
      <c r="B25" s="2">
        <v>100</v>
      </c>
      <c r="C25" s="2">
        <v>200</v>
      </c>
      <c r="D25" s="2">
        <v>800</v>
      </c>
      <c r="E25" s="2">
        <v>100</v>
      </c>
      <c r="F25" s="2">
        <v>800</v>
      </c>
      <c r="G25" s="2">
        <v>1200</v>
      </c>
      <c r="H25" s="2"/>
      <c r="I25" s="2"/>
      <c r="J25" s="2"/>
      <c r="K25" s="3"/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zoomScale="125" zoomScaleNormal="125" zoomScalePageLayoutView="125" workbookViewId="0">
      <selection activeCell="K20" sqref="K20"/>
    </sheetView>
  </sheetViews>
  <sheetFormatPr baseColWidth="10" defaultColWidth="8.83203125" defaultRowHeight="14" x14ac:dyDescent="0"/>
  <cols>
    <col min="1" max="1" width="13.5" style="4" customWidth="1"/>
    <col min="2" max="16384" width="8.83203125" style="4"/>
  </cols>
  <sheetData>
    <row r="1" spans="1:13" ht="18">
      <c r="A1" s="17" t="s">
        <v>22</v>
      </c>
    </row>
    <row r="4" spans="1:13">
      <c r="A4" s="6" t="s">
        <v>1</v>
      </c>
      <c r="B4" s="7">
        <v>1</v>
      </c>
      <c r="C4" s="7">
        <v>2</v>
      </c>
      <c r="D4" s="7">
        <v>3</v>
      </c>
      <c r="E4" s="7">
        <v>4</v>
      </c>
      <c r="F4" s="7">
        <v>5</v>
      </c>
      <c r="G4" s="7">
        <v>6</v>
      </c>
      <c r="H4" s="2"/>
      <c r="I4" s="2"/>
      <c r="J4" s="2"/>
      <c r="K4" s="2"/>
      <c r="L4" s="2"/>
      <c r="M4" s="3"/>
    </row>
    <row r="5" spans="1:13">
      <c r="A5" s="5"/>
      <c r="B5" s="2"/>
      <c r="C5" s="2"/>
      <c r="D5" s="2"/>
      <c r="E5" s="2"/>
      <c r="F5" s="2"/>
      <c r="G5" s="2"/>
      <c r="H5" s="2"/>
      <c r="I5" s="2"/>
      <c r="J5" s="2"/>
      <c r="K5" s="7" t="s">
        <v>23</v>
      </c>
      <c r="L5" s="2"/>
      <c r="M5" s="8" t="s">
        <v>2</v>
      </c>
    </row>
    <row r="6" spans="1:13">
      <c r="A6" s="6" t="s">
        <v>3</v>
      </c>
      <c r="B6" s="2"/>
      <c r="C6" s="2"/>
      <c r="D6" s="2"/>
      <c r="E6" s="2"/>
      <c r="F6" s="2"/>
      <c r="G6" s="2"/>
      <c r="H6" s="2"/>
      <c r="I6" s="7" t="s">
        <v>4</v>
      </c>
      <c r="J6" s="7" t="s">
        <v>24</v>
      </c>
      <c r="K6" s="7" t="s">
        <v>25</v>
      </c>
      <c r="L6" s="2"/>
      <c r="M6" s="9" t="s">
        <v>5</v>
      </c>
    </row>
    <row r="7" spans="1:13">
      <c r="A7" s="7" t="s">
        <v>6</v>
      </c>
      <c r="B7" s="2">
        <v>10</v>
      </c>
      <c r="C7" s="2">
        <v>10</v>
      </c>
      <c r="D7" s="2">
        <v>10</v>
      </c>
      <c r="E7" s="2">
        <v>10</v>
      </c>
      <c r="F7" s="2">
        <v>10</v>
      </c>
      <c r="G7" s="2">
        <v>110</v>
      </c>
      <c r="H7" s="2"/>
      <c r="I7" s="2">
        <v>109</v>
      </c>
      <c r="J7" s="2">
        <f t="shared" ref="J7:J16" si="0">SUMPRODUCT(B7:G7,$B$25:$G$25)</f>
        <v>109.0023913216488</v>
      </c>
      <c r="K7" s="2">
        <f t="shared" ref="K7:K16" si="1">SUMPRODUCT(B7:G7,$B$26:$G$26)</f>
        <v>484.86636322311244</v>
      </c>
      <c r="L7" s="2"/>
      <c r="M7" s="10">
        <v>0</v>
      </c>
    </row>
    <row r="8" spans="1:13">
      <c r="A8" s="7" t="s">
        <v>7</v>
      </c>
      <c r="B8" s="2">
        <v>7</v>
      </c>
      <c r="C8" s="2">
        <v>7</v>
      </c>
      <c r="D8" s="2">
        <v>7</v>
      </c>
      <c r="E8" s="2">
        <v>7</v>
      </c>
      <c r="F8" s="2">
        <v>7</v>
      </c>
      <c r="G8" s="2">
        <v>107</v>
      </c>
      <c r="H8" s="2"/>
      <c r="I8" s="2">
        <v>94.8</v>
      </c>
      <c r="J8" s="2">
        <f t="shared" si="0"/>
        <v>94.804359894731135</v>
      </c>
      <c r="K8" s="2">
        <f t="shared" si="1"/>
        <v>441.83121281923906</v>
      </c>
      <c r="L8" s="2"/>
      <c r="M8" s="10">
        <v>0</v>
      </c>
    </row>
    <row r="9" spans="1:13">
      <c r="A9" s="7" t="s">
        <v>8</v>
      </c>
      <c r="B9" s="2">
        <v>8</v>
      </c>
      <c r="C9" s="2">
        <v>8</v>
      </c>
      <c r="D9" s="2">
        <v>8</v>
      </c>
      <c r="E9" s="2">
        <v>8</v>
      </c>
      <c r="F9" s="2">
        <v>8</v>
      </c>
      <c r="G9" s="2">
        <v>108</v>
      </c>
      <c r="H9" s="2"/>
      <c r="I9" s="2">
        <v>99.5</v>
      </c>
      <c r="J9" s="2">
        <f t="shared" si="0"/>
        <v>99.53703703703701</v>
      </c>
      <c r="K9" s="2">
        <f t="shared" si="1"/>
        <v>456.1762629538635</v>
      </c>
      <c r="L9" s="2"/>
      <c r="M9" s="10">
        <v>16.318292904650679</v>
      </c>
    </row>
    <row r="10" spans="1:13">
      <c r="A10" s="7" t="s">
        <v>9</v>
      </c>
      <c r="B10" s="2">
        <v>6</v>
      </c>
      <c r="C10" s="2">
        <v>6</v>
      </c>
      <c r="D10" s="2">
        <v>6</v>
      </c>
      <c r="E10" s="2">
        <v>6</v>
      </c>
      <c r="F10" s="2">
        <v>106</v>
      </c>
      <c r="G10" s="2"/>
      <c r="H10" s="2"/>
      <c r="I10" s="2">
        <v>93.1</v>
      </c>
      <c r="J10" s="2">
        <f t="shared" si="0"/>
        <v>93.116486464087387</v>
      </c>
      <c r="K10" s="2">
        <f t="shared" si="1"/>
        <v>382.68590729290776</v>
      </c>
      <c r="L10" s="2"/>
      <c r="M10" s="10">
        <v>0</v>
      </c>
    </row>
    <row r="11" spans="1:13">
      <c r="A11" s="7" t="s">
        <v>10</v>
      </c>
      <c r="B11" s="2">
        <v>7</v>
      </c>
      <c r="C11" s="2">
        <v>7</v>
      </c>
      <c r="D11" s="2">
        <v>7</v>
      </c>
      <c r="E11" s="2">
        <v>7</v>
      </c>
      <c r="F11" s="2">
        <v>107</v>
      </c>
      <c r="G11" s="2"/>
      <c r="H11" s="2"/>
      <c r="I11" s="2">
        <v>97.2</v>
      </c>
      <c r="J11" s="2">
        <f t="shared" si="0"/>
        <v>97.232407407407379</v>
      </c>
      <c r="K11" s="2">
        <f t="shared" si="1"/>
        <v>393.61679880876352</v>
      </c>
      <c r="L11" s="2"/>
      <c r="M11" s="10">
        <v>0</v>
      </c>
    </row>
    <row r="12" spans="1:13">
      <c r="A12" s="7" t="s">
        <v>11</v>
      </c>
      <c r="B12" s="2">
        <v>5</v>
      </c>
      <c r="C12" s="2">
        <v>5</v>
      </c>
      <c r="D12" s="2">
        <v>5</v>
      </c>
      <c r="E12" s="2">
        <f>105</f>
        <v>105</v>
      </c>
      <c r="F12" s="2"/>
      <c r="G12" s="2"/>
      <c r="H12" s="2"/>
      <c r="I12" s="2">
        <v>92.9</v>
      </c>
      <c r="J12" s="2">
        <f t="shared" si="0"/>
        <v>92.923148148148158</v>
      </c>
      <c r="K12" s="2">
        <f t="shared" si="1"/>
        <v>321.54307218858304</v>
      </c>
      <c r="L12" s="2"/>
      <c r="M12" s="10">
        <v>0</v>
      </c>
    </row>
    <row r="13" spans="1:13">
      <c r="A13" s="7" t="s">
        <v>12</v>
      </c>
      <c r="B13" s="2">
        <v>10</v>
      </c>
      <c r="C13" s="2">
        <v>10</v>
      </c>
      <c r="D13" s="2">
        <v>110</v>
      </c>
      <c r="E13" s="2"/>
      <c r="F13" s="2"/>
      <c r="G13" s="2"/>
      <c r="H13" s="2"/>
      <c r="I13" s="2">
        <v>110</v>
      </c>
      <c r="J13" s="2">
        <f t="shared" si="0"/>
        <v>109.84813084112143</v>
      </c>
      <c r="K13" s="2">
        <f t="shared" si="1"/>
        <v>283.73372940600262</v>
      </c>
      <c r="L13" s="2"/>
      <c r="M13" s="10">
        <v>0</v>
      </c>
    </row>
    <row r="14" spans="1:13">
      <c r="A14" s="7" t="s">
        <v>13</v>
      </c>
      <c r="B14" s="2">
        <v>8</v>
      </c>
      <c r="C14" s="2">
        <v>8</v>
      </c>
      <c r="D14" s="2">
        <v>108</v>
      </c>
      <c r="E14" s="2"/>
      <c r="F14" s="2"/>
      <c r="G14" s="2"/>
      <c r="H14" s="2"/>
      <c r="I14" s="2">
        <v>104</v>
      </c>
      <c r="J14" s="2">
        <f t="shared" si="0"/>
        <v>104.49999999999994</v>
      </c>
      <c r="K14" s="2">
        <f t="shared" si="1"/>
        <v>273.86883038863044</v>
      </c>
      <c r="L14" s="2"/>
      <c r="M14" s="10">
        <v>6.4806041663347029</v>
      </c>
    </row>
    <row r="15" spans="1:13">
      <c r="A15" s="7" t="s">
        <v>14</v>
      </c>
      <c r="B15" s="2">
        <v>7</v>
      </c>
      <c r="C15" s="2">
        <v>107</v>
      </c>
      <c r="D15" s="2"/>
      <c r="E15" s="2"/>
      <c r="F15" s="2"/>
      <c r="G15" s="2"/>
      <c r="H15" s="2"/>
      <c r="I15" s="2">
        <v>102</v>
      </c>
      <c r="J15" s="2">
        <f t="shared" si="0"/>
        <v>101.99999999999999</v>
      </c>
      <c r="K15" s="2">
        <f t="shared" si="1"/>
        <v>186.32381670793154</v>
      </c>
      <c r="L15" s="2"/>
      <c r="M15" s="10">
        <v>0</v>
      </c>
    </row>
    <row r="16" spans="1:13">
      <c r="A16" s="7" t="s">
        <v>15</v>
      </c>
      <c r="B16" s="2">
        <v>100</v>
      </c>
      <c r="C16" s="2"/>
      <c r="D16" s="2"/>
      <c r="E16" s="2"/>
      <c r="F16" s="2"/>
      <c r="G16" s="2"/>
      <c r="H16" s="2"/>
      <c r="I16" s="2">
        <v>95.2</v>
      </c>
      <c r="J16" s="2">
        <f t="shared" si="0"/>
        <v>95.200000000000017</v>
      </c>
      <c r="K16" s="2">
        <f t="shared" si="1"/>
        <v>90.630400000000023</v>
      </c>
      <c r="L16" s="2"/>
      <c r="M16" s="10">
        <v>0</v>
      </c>
    </row>
    <row r="17" spans="1:13">
      <c r="A17" s="7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3"/>
    </row>
    <row r="18" spans="1:13">
      <c r="A18" s="11"/>
      <c r="B18" s="2"/>
      <c r="C18" s="2"/>
      <c r="D18" s="2"/>
      <c r="E18" s="2"/>
      <c r="F18" s="2"/>
      <c r="G18" s="2"/>
      <c r="H18" s="7" t="s">
        <v>19</v>
      </c>
      <c r="I18" s="2">
        <f>SUMPRODUCT(I7:I16,$M$7:$M$16)</f>
        <v>2297.6529773115517</v>
      </c>
      <c r="J18" s="15">
        <f>SUMPRODUCT(J7:J16,$M$7:$M$16)</f>
        <v>2301.4976606134092</v>
      </c>
      <c r="K18" s="15">
        <f>SUMPRODUCT(K7:K16,$M$7:$M$16)</f>
        <v>9218.8533582758628</v>
      </c>
      <c r="L18" s="7"/>
      <c r="M18" s="3"/>
    </row>
    <row r="19" spans="1:13">
      <c r="A19" s="11"/>
      <c r="B19" s="2"/>
      <c r="C19" s="2"/>
      <c r="D19" s="2"/>
      <c r="E19" s="2"/>
      <c r="F19" s="2"/>
      <c r="G19" s="2"/>
      <c r="H19" s="2"/>
      <c r="I19" s="2"/>
      <c r="J19" s="16" t="s">
        <v>20</v>
      </c>
      <c r="K19" s="16" t="s">
        <v>20</v>
      </c>
      <c r="L19" s="7"/>
      <c r="M19" s="3"/>
    </row>
    <row r="20" spans="1:13">
      <c r="A20" s="6" t="s">
        <v>21</v>
      </c>
      <c r="B20" s="2">
        <v>100</v>
      </c>
      <c r="C20" s="2">
        <v>200</v>
      </c>
      <c r="D20" s="2">
        <v>800</v>
      </c>
      <c r="E20" s="2">
        <v>100</v>
      </c>
      <c r="F20" s="2">
        <v>800</v>
      </c>
      <c r="G20" s="2">
        <v>1200</v>
      </c>
      <c r="H20" s="2"/>
      <c r="I20" s="2"/>
      <c r="J20" s="2">
        <f>SUMPRODUCT(B20:G20,$B$25:$G$25)</f>
        <v>2301.4976606134087</v>
      </c>
      <c r="K20" s="2">
        <f>SUMPRODUCT(B20:G20,$B$26:$G$26)</f>
        <v>9218.8533582758646</v>
      </c>
      <c r="L20" s="2"/>
      <c r="M20" s="3"/>
    </row>
    <row r="21" spans="1:13">
      <c r="A21" s="5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3"/>
    </row>
    <row r="22" spans="1:13">
      <c r="A22" s="5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3"/>
    </row>
    <row r="23" spans="1:13">
      <c r="A23" s="6" t="s">
        <v>26</v>
      </c>
      <c r="B23" s="2">
        <v>5.0420168067226712E-2</v>
      </c>
      <c r="C23" s="2">
        <v>5.9408433078355527E-2</v>
      </c>
      <c r="D23" s="2">
        <v>6.3620341710158179E-2</v>
      </c>
      <c r="E23" s="2">
        <v>7.1848559305642157E-2</v>
      </c>
      <c r="F23" s="2">
        <v>7.8852733546653564E-2</v>
      </c>
      <c r="G23" s="2">
        <v>8.3879692517039306E-2</v>
      </c>
      <c r="H23" s="2"/>
      <c r="I23" s="2"/>
      <c r="J23" s="2"/>
      <c r="K23" s="2"/>
      <c r="L23" s="2"/>
      <c r="M23" s="3"/>
    </row>
    <row r="24" spans="1:13">
      <c r="A24" s="6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3"/>
    </row>
    <row r="25" spans="1:13">
      <c r="A25" s="6" t="s">
        <v>27</v>
      </c>
      <c r="B25" s="2">
        <f t="shared" ref="B25:G25" si="2">1/(1+B23)^B4</f>
        <v>0.95200000000000018</v>
      </c>
      <c r="C25" s="2">
        <f t="shared" si="2"/>
        <v>0.8909906542056073</v>
      </c>
      <c r="D25" s="2">
        <f t="shared" si="2"/>
        <v>0.83107476635513966</v>
      </c>
      <c r="E25" s="2">
        <f t="shared" si="2"/>
        <v>0.75764591471756604</v>
      </c>
      <c r="F25" s="2">
        <f t="shared" si="2"/>
        <v>0.68420960804167463</v>
      </c>
      <c r="G25" s="2">
        <f t="shared" si="2"/>
        <v>0.61675619898589928</v>
      </c>
      <c r="H25" s="3"/>
      <c r="I25" s="3"/>
      <c r="J25" s="3"/>
      <c r="K25" s="3"/>
      <c r="L25" s="3"/>
      <c r="M25" s="3"/>
    </row>
    <row r="26" spans="1:13">
      <c r="A26" s="6" t="s">
        <v>28</v>
      </c>
      <c r="B26" s="2">
        <f t="shared" ref="B26:G26" si="3">B4/(1+B23)^(B4+1)</f>
        <v>0.90630400000000022</v>
      </c>
      <c r="C26" s="2">
        <f t="shared" si="3"/>
        <v>1.6820531654946873</v>
      </c>
      <c r="D26" s="2">
        <f t="shared" si="3"/>
        <v>2.344092343191416</v>
      </c>
      <c r="E26" s="2">
        <f t="shared" si="3"/>
        <v>2.8274364251919288</v>
      </c>
      <c r="F26" s="2">
        <f t="shared" si="3"/>
        <v>3.1710055819777319</v>
      </c>
      <c r="G26" s="2">
        <f t="shared" si="3"/>
        <v>3.4141586187686794</v>
      </c>
      <c r="H26" s="3"/>
      <c r="I26" s="3"/>
      <c r="J26" s="3"/>
      <c r="K26" s="3"/>
      <c r="L26" s="3"/>
      <c r="M26" s="3"/>
    </row>
    <row r="27" spans="1:13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zoomScale="125" zoomScaleNormal="125" zoomScalePageLayoutView="125" workbookViewId="0">
      <selection activeCell="L20" sqref="L20"/>
    </sheetView>
  </sheetViews>
  <sheetFormatPr baseColWidth="10" defaultColWidth="8.83203125" defaultRowHeight="14" x14ac:dyDescent="0"/>
  <cols>
    <col min="1" max="1" width="15.33203125" style="4" customWidth="1"/>
    <col min="2" max="16384" width="8.83203125" style="4"/>
  </cols>
  <sheetData>
    <row r="1" spans="1:14" ht="18">
      <c r="A1" s="17" t="s">
        <v>22</v>
      </c>
    </row>
    <row r="4" spans="1:14">
      <c r="A4" s="6" t="s">
        <v>1</v>
      </c>
      <c r="B4" s="7">
        <v>1</v>
      </c>
      <c r="C4" s="7">
        <v>2</v>
      </c>
      <c r="D4" s="7">
        <v>3</v>
      </c>
      <c r="E4" s="7">
        <v>4</v>
      </c>
      <c r="F4" s="7">
        <v>5</v>
      </c>
      <c r="G4" s="7">
        <v>6</v>
      </c>
      <c r="H4" s="2"/>
      <c r="I4" s="2"/>
      <c r="J4" s="2"/>
      <c r="K4" s="2"/>
      <c r="L4" s="2"/>
      <c r="M4" s="2"/>
      <c r="N4" s="3"/>
    </row>
    <row r="5" spans="1:14">
      <c r="A5" s="5"/>
      <c r="B5" s="2"/>
      <c r="C5" s="2"/>
      <c r="D5" s="2"/>
      <c r="E5" s="2"/>
      <c r="F5" s="2"/>
      <c r="G5" s="2"/>
      <c r="H5" s="2"/>
      <c r="I5" s="2"/>
      <c r="J5" s="7"/>
      <c r="K5" s="7" t="s">
        <v>23</v>
      </c>
      <c r="L5" s="7" t="s">
        <v>23</v>
      </c>
      <c r="M5" s="2"/>
      <c r="N5" s="8" t="s">
        <v>2</v>
      </c>
    </row>
    <row r="6" spans="1:14">
      <c r="A6" s="6" t="s">
        <v>3</v>
      </c>
      <c r="B6" s="2"/>
      <c r="C6" s="2"/>
      <c r="D6" s="2"/>
      <c r="E6" s="2"/>
      <c r="F6" s="2"/>
      <c r="G6" s="2"/>
      <c r="H6" s="2"/>
      <c r="I6" s="7" t="s">
        <v>4</v>
      </c>
      <c r="J6" s="7" t="s">
        <v>24</v>
      </c>
      <c r="K6" s="7" t="s">
        <v>25</v>
      </c>
      <c r="L6" s="7" t="s">
        <v>29</v>
      </c>
      <c r="M6" s="2"/>
      <c r="N6" s="9" t="s">
        <v>5</v>
      </c>
    </row>
    <row r="7" spans="1:14">
      <c r="A7" s="7" t="s">
        <v>6</v>
      </c>
      <c r="B7" s="2">
        <v>10</v>
      </c>
      <c r="C7" s="2">
        <v>10</v>
      </c>
      <c r="D7" s="2">
        <v>10</v>
      </c>
      <c r="E7" s="2">
        <v>10</v>
      </c>
      <c r="F7" s="2">
        <v>10</v>
      </c>
      <c r="G7" s="2">
        <v>110</v>
      </c>
      <c r="H7" s="2"/>
      <c r="I7" s="2">
        <v>109</v>
      </c>
      <c r="J7" s="2">
        <f t="shared" ref="J7:J16" si="0">SUMPRODUCT(B7:G7,$B$25:$G$25)</f>
        <v>109.0023913216488</v>
      </c>
      <c r="K7" s="2">
        <f t="shared" ref="K7:K16" si="1">SUMPRODUCT(B7:G7,$B$26:$G$26)</f>
        <v>484.86636322311244</v>
      </c>
      <c r="L7" s="2">
        <f t="shared" ref="L7:L16" si="2">SUMPRODUCT(B7:G7,$B$27:$G$27)</f>
        <v>2886.7484250729963</v>
      </c>
      <c r="M7" s="2"/>
      <c r="N7" s="10">
        <v>0</v>
      </c>
    </row>
    <row r="8" spans="1:14">
      <c r="A8" s="7" t="s">
        <v>7</v>
      </c>
      <c r="B8" s="2">
        <v>7</v>
      </c>
      <c r="C8" s="2">
        <v>7</v>
      </c>
      <c r="D8" s="2">
        <v>7</v>
      </c>
      <c r="E8" s="2">
        <v>7</v>
      </c>
      <c r="F8" s="2">
        <v>7</v>
      </c>
      <c r="G8" s="2">
        <v>107</v>
      </c>
      <c r="H8" s="2"/>
      <c r="I8" s="2">
        <v>94.8</v>
      </c>
      <c r="J8" s="2">
        <f t="shared" si="0"/>
        <v>94.804359894731135</v>
      </c>
      <c r="K8" s="2">
        <f t="shared" si="1"/>
        <v>441.83121281923906</v>
      </c>
      <c r="L8" s="2">
        <f t="shared" si="2"/>
        <v>2682.2118051955626</v>
      </c>
      <c r="M8" s="2"/>
      <c r="N8" s="10">
        <v>0</v>
      </c>
    </row>
    <row r="9" spans="1:14">
      <c r="A9" s="7" t="s">
        <v>8</v>
      </c>
      <c r="B9" s="2">
        <v>8</v>
      </c>
      <c r="C9" s="2">
        <v>8</v>
      </c>
      <c r="D9" s="2">
        <v>8</v>
      </c>
      <c r="E9" s="2">
        <v>8</v>
      </c>
      <c r="F9" s="2">
        <v>8</v>
      </c>
      <c r="G9" s="2">
        <v>108</v>
      </c>
      <c r="H9" s="2"/>
      <c r="I9" s="2">
        <v>99.5</v>
      </c>
      <c r="J9" s="2">
        <f t="shared" si="0"/>
        <v>99.53703703703701</v>
      </c>
      <c r="K9" s="2">
        <f t="shared" si="1"/>
        <v>456.1762629538635</v>
      </c>
      <c r="L9" s="2">
        <f t="shared" si="2"/>
        <v>2750.3906784880405</v>
      </c>
      <c r="M9" s="2"/>
      <c r="N9" s="10">
        <v>16.318292904650679</v>
      </c>
    </row>
    <row r="10" spans="1:14">
      <c r="A10" s="7" t="s">
        <v>9</v>
      </c>
      <c r="B10" s="2">
        <v>6</v>
      </c>
      <c r="C10" s="2">
        <v>6</v>
      </c>
      <c r="D10" s="2">
        <v>6</v>
      </c>
      <c r="E10" s="2">
        <v>6</v>
      </c>
      <c r="F10" s="2">
        <v>106</v>
      </c>
      <c r="G10" s="2"/>
      <c r="H10" s="2"/>
      <c r="I10" s="2">
        <v>93.1</v>
      </c>
      <c r="J10" s="2">
        <f t="shared" si="0"/>
        <v>93.116486464087387</v>
      </c>
      <c r="K10" s="2">
        <f t="shared" si="1"/>
        <v>382.68590729290776</v>
      </c>
      <c r="L10" s="2">
        <f t="shared" si="2"/>
        <v>2040.3188092285791</v>
      </c>
      <c r="M10" s="2"/>
      <c r="N10" s="10">
        <v>0</v>
      </c>
    </row>
    <row r="11" spans="1:14">
      <c r="A11" s="7" t="s">
        <v>10</v>
      </c>
      <c r="B11" s="2">
        <v>7</v>
      </c>
      <c r="C11" s="2">
        <v>7</v>
      </c>
      <c r="D11" s="2">
        <v>7</v>
      </c>
      <c r="E11" s="2">
        <v>7</v>
      </c>
      <c r="F11" s="2">
        <v>107</v>
      </c>
      <c r="G11" s="2"/>
      <c r="H11" s="2"/>
      <c r="I11" s="2">
        <v>97.2</v>
      </c>
      <c r="J11" s="2">
        <f t="shared" si="0"/>
        <v>97.232407407407379</v>
      </c>
      <c r="K11" s="2">
        <f t="shared" si="1"/>
        <v>393.61679880876352</v>
      </c>
      <c r="L11" s="2">
        <f t="shared" si="2"/>
        <v>2086.4480855995748</v>
      </c>
      <c r="M11" s="2"/>
      <c r="N11" s="10">
        <v>0</v>
      </c>
    </row>
    <row r="12" spans="1:14">
      <c r="A12" s="7" t="s">
        <v>11</v>
      </c>
      <c r="B12" s="2">
        <v>5</v>
      </c>
      <c r="C12" s="2">
        <v>5</v>
      </c>
      <c r="D12" s="2">
        <v>5</v>
      </c>
      <c r="E12" s="2">
        <f>105</f>
        <v>105</v>
      </c>
      <c r="F12" s="2"/>
      <c r="G12" s="2"/>
      <c r="H12" s="2"/>
      <c r="I12" s="2">
        <v>92.9</v>
      </c>
      <c r="J12" s="2">
        <f t="shared" si="0"/>
        <v>92.923148148148158</v>
      </c>
      <c r="K12" s="2">
        <f t="shared" si="1"/>
        <v>321.54307218858304</v>
      </c>
      <c r="L12" s="2">
        <f t="shared" si="2"/>
        <v>1461.4225412844319</v>
      </c>
      <c r="M12" s="2"/>
      <c r="N12" s="10">
        <v>0</v>
      </c>
    </row>
    <row r="13" spans="1:14">
      <c r="A13" s="7" t="s">
        <v>12</v>
      </c>
      <c r="B13" s="2">
        <v>10</v>
      </c>
      <c r="C13" s="2">
        <v>10</v>
      </c>
      <c r="D13" s="2">
        <v>110</v>
      </c>
      <c r="E13" s="2"/>
      <c r="F13" s="2"/>
      <c r="G13" s="2"/>
      <c r="H13" s="2"/>
      <c r="I13" s="2">
        <v>110</v>
      </c>
      <c r="J13" s="2">
        <f t="shared" si="0"/>
        <v>109.84813084112143</v>
      </c>
      <c r="K13" s="2">
        <f t="shared" si="1"/>
        <v>283.73372940600262</v>
      </c>
      <c r="L13" s="2">
        <f t="shared" si="2"/>
        <v>1034.5953969000773</v>
      </c>
      <c r="M13" s="2"/>
      <c r="N13" s="10">
        <v>0</v>
      </c>
    </row>
    <row r="14" spans="1:14">
      <c r="A14" s="7" t="s">
        <v>13</v>
      </c>
      <c r="B14" s="2">
        <v>8</v>
      </c>
      <c r="C14" s="2">
        <v>8</v>
      </c>
      <c r="D14" s="2">
        <v>108</v>
      </c>
      <c r="E14" s="2"/>
      <c r="F14" s="2"/>
      <c r="G14" s="2"/>
      <c r="H14" s="2"/>
      <c r="I14" s="2">
        <v>104</v>
      </c>
      <c r="J14" s="2">
        <f t="shared" si="0"/>
        <v>104.49999999999994</v>
      </c>
      <c r="K14" s="2">
        <f t="shared" si="1"/>
        <v>273.86883038863044</v>
      </c>
      <c r="L14" s="2">
        <f t="shared" si="2"/>
        <v>1003.9867735177295</v>
      </c>
      <c r="M14" s="2"/>
      <c r="N14" s="10">
        <v>6.4806041663347056</v>
      </c>
    </row>
    <row r="15" spans="1:14">
      <c r="A15" s="7" t="s">
        <v>14</v>
      </c>
      <c r="B15" s="2">
        <v>7</v>
      </c>
      <c r="C15" s="2">
        <v>107</v>
      </c>
      <c r="D15" s="2"/>
      <c r="E15" s="2"/>
      <c r="F15" s="2"/>
      <c r="G15" s="2"/>
      <c r="H15" s="2"/>
      <c r="I15" s="2">
        <v>102</v>
      </c>
      <c r="J15" s="2">
        <f t="shared" si="0"/>
        <v>101.99999999999999</v>
      </c>
      <c r="K15" s="2">
        <f t="shared" si="1"/>
        <v>186.32381670793154</v>
      </c>
      <c r="L15" s="2">
        <f t="shared" si="2"/>
        <v>521.74012976807467</v>
      </c>
      <c r="M15" s="2"/>
      <c r="N15" s="10">
        <v>0</v>
      </c>
    </row>
    <row r="16" spans="1:14">
      <c r="A16" s="7" t="s">
        <v>15</v>
      </c>
      <c r="B16" s="2">
        <v>100</v>
      </c>
      <c r="C16" s="2"/>
      <c r="D16" s="2"/>
      <c r="E16" s="2"/>
      <c r="F16" s="2"/>
      <c r="G16" s="2"/>
      <c r="H16" s="2"/>
      <c r="I16" s="2">
        <v>95.2</v>
      </c>
      <c r="J16" s="2">
        <f t="shared" si="0"/>
        <v>95.200000000000017</v>
      </c>
      <c r="K16" s="2">
        <f t="shared" si="1"/>
        <v>90.630400000000023</v>
      </c>
      <c r="L16" s="2">
        <f t="shared" si="2"/>
        <v>172.56028160000008</v>
      </c>
      <c r="M16" s="2"/>
      <c r="N16" s="10">
        <v>0</v>
      </c>
    </row>
    <row r="17" spans="1:14">
      <c r="A17" s="7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3"/>
    </row>
    <row r="18" spans="1:14">
      <c r="A18" s="11"/>
      <c r="B18" s="2"/>
      <c r="C18" s="2"/>
      <c r="D18" s="2"/>
      <c r="E18" s="2"/>
      <c r="F18" s="2"/>
      <c r="G18" s="2"/>
      <c r="H18" s="7" t="s">
        <v>19</v>
      </c>
      <c r="I18" s="2">
        <f>SUMPRODUCT(I7:I16,$N$7:$N$16)</f>
        <v>2297.6529773115521</v>
      </c>
      <c r="J18" s="15">
        <f>SUMPRODUCT(J7:J16,$N$7:$N$16)</f>
        <v>2301.4976606134096</v>
      </c>
      <c r="K18" s="15">
        <f>SUMPRODUCT(K7:K16,$N$7:$N$16)</f>
        <v>9218.8533582758646</v>
      </c>
      <c r="L18" s="15">
        <f>SUMPRODUCT(L7:L16,$N$7:$N$16)</f>
        <v>51388.121561192696</v>
      </c>
      <c r="M18" s="7"/>
      <c r="N18" s="3"/>
    </row>
    <row r="19" spans="1:14">
      <c r="A19" s="11"/>
      <c r="B19" s="2"/>
      <c r="C19" s="2"/>
      <c r="D19" s="2"/>
      <c r="E19" s="2"/>
      <c r="F19" s="2"/>
      <c r="G19" s="2"/>
      <c r="H19" s="2"/>
      <c r="I19" s="2"/>
      <c r="J19" s="16" t="s">
        <v>20</v>
      </c>
      <c r="K19" s="16" t="s">
        <v>20</v>
      </c>
      <c r="L19" s="18" t="s">
        <v>30</v>
      </c>
      <c r="M19" s="7"/>
      <c r="N19" s="3"/>
    </row>
    <row r="20" spans="1:14">
      <c r="A20" s="6" t="s">
        <v>21</v>
      </c>
      <c r="B20" s="2">
        <v>100</v>
      </c>
      <c r="C20" s="2">
        <v>200</v>
      </c>
      <c r="D20" s="2">
        <v>800</v>
      </c>
      <c r="E20" s="2">
        <v>100</v>
      </c>
      <c r="F20" s="2">
        <v>800</v>
      </c>
      <c r="G20" s="2">
        <v>1200</v>
      </c>
      <c r="H20" s="2"/>
      <c r="I20" s="2"/>
      <c r="J20" s="2">
        <f>SUMPRODUCT(B20:G20,$B$25:$G$25)</f>
        <v>2301.4976606134087</v>
      </c>
      <c r="K20" s="2">
        <f>SUMPRODUCT(B20:G20,$B$26:$G$26)</f>
        <v>9218.8533582758646</v>
      </c>
      <c r="L20" s="2">
        <f>SUMPRODUCT(B20:G20,$B$27:$G$27)</f>
        <v>50064.430567343836</v>
      </c>
      <c r="M20" s="2"/>
      <c r="N20" s="3"/>
    </row>
    <row r="21" spans="1:14">
      <c r="A21" s="5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3"/>
    </row>
    <row r="22" spans="1:14">
      <c r="A22" s="5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3"/>
    </row>
    <row r="23" spans="1:14">
      <c r="A23" s="6" t="s">
        <v>26</v>
      </c>
      <c r="B23" s="2">
        <v>5.0420168067226712E-2</v>
      </c>
      <c r="C23" s="2">
        <v>5.9408433078355527E-2</v>
      </c>
      <c r="D23" s="2">
        <v>6.3620341710158179E-2</v>
      </c>
      <c r="E23" s="2">
        <v>7.1848559305642157E-2</v>
      </c>
      <c r="F23" s="2">
        <v>7.8852733546653564E-2</v>
      </c>
      <c r="G23" s="2">
        <v>8.3879692517039306E-2</v>
      </c>
      <c r="H23" s="2"/>
      <c r="I23" s="2"/>
      <c r="J23" s="2"/>
      <c r="K23" s="2"/>
      <c r="L23" s="2"/>
      <c r="M23" s="2"/>
      <c r="N23" s="3"/>
    </row>
    <row r="24" spans="1:14">
      <c r="A24" s="6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3"/>
    </row>
    <row r="25" spans="1:14">
      <c r="A25" s="6" t="s">
        <v>27</v>
      </c>
      <c r="B25" s="2">
        <f t="shared" ref="B25:G25" si="3">1/(1+B23)^B4</f>
        <v>0.95200000000000018</v>
      </c>
      <c r="C25" s="2">
        <f t="shared" si="3"/>
        <v>0.8909906542056073</v>
      </c>
      <c r="D25" s="2">
        <f t="shared" si="3"/>
        <v>0.83107476635513966</v>
      </c>
      <c r="E25" s="2">
        <f t="shared" si="3"/>
        <v>0.75764591471756604</v>
      </c>
      <c r="F25" s="2">
        <f t="shared" si="3"/>
        <v>0.68420960804167463</v>
      </c>
      <c r="G25" s="2">
        <f t="shared" si="3"/>
        <v>0.61675619898589928</v>
      </c>
      <c r="H25" s="3"/>
      <c r="I25" s="3"/>
      <c r="J25" s="3"/>
      <c r="K25" s="3"/>
      <c r="L25" s="3"/>
      <c r="M25" s="3"/>
      <c r="N25" s="3"/>
    </row>
    <row r="26" spans="1:14">
      <c r="A26" s="6" t="s">
        <v>28</v>
      </c>
      <c r="B26" s="2">
        <f t="shared" ref="B26:G26" si="4">B4/(1+B23)^(B4+1)</f>
        <v>0.90630400000000022</v>
      </c>
      <c r="C26" s="2">
        <f t="shared" si="4"/>
        <v>1.6820531654946873</v>
      </c>
      <c r="D26" s="2">
        <f t="shared" si="4"/>
        <v>2.344092343191416</v>
      </c>
      <c r="E26" s="2">
        <f t="shared" si="4"/>
        <v>2.8274364251919288</v>
      </c>
      <c r="F26" s="2">
        <f t="shared" si="4"/>
        <v>3.1710055819777319</v>
      </c>
      <c r="G26" s="2">
        <f t="shared" si="4"/>
        <v>3.4141586187686794</v>
      </c>
      <c r="H26" s="3"/>
      <c r="I26" s="3"/>
      <c r="J26" s="3"/>
      <c r="K26" s="3"/>
      <c r="L26" s="3"/>
      <c r="M26" s="3"/>
      <c r="N26" s="3"/>
    </row>
    <row r="27" spans="1:14">
      <c r="A27" s="6" t="s">
        <v>31</v>
      </c>
      <c r="B27" s="2">
        <f t="shared" ref="B27:G27" si="5">B4*(B4+1)/(1+B23)^(B4+2)</f>
        <v>1.7256028160000008</v>
      </c>
      <c r="C27" s="2">
        <f t="shared" si="5"/>
        <v>4.7631860752904167</v>
      </c>
      <c r="D27" s="2">
        <f t="shared" si="5"/>
        <v>8.8155227998833912</v>
      </c>
      <c r="E27" s="2">
        <f t="shared" si="5"/>
        <v>13.189533169795835</v>
      </c>
      <c r="F27" s="2">
        <f t="shared" si="5"/>
        <v>17.635431510026049</v>
      </c>
      <c r="G27" s="2">
        <f t="shared" si="5"/>
        <v>22.049596921482177</v>
      </c>
      <c r="H27" s="3"/>
      <c r="I27" s="3"/>
      <c r="J27" s="3"/>
      <c r="K27" s="3"/>
      <c r="L27" s="3"/>
      <c r="M27" s="3"/>
      <c r="N27" s="3"/>
    </row>
    <row r="28" spans="1:14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topLeftCell="A4" workbookViewId="0">
      <selection activeCell="F19" sqref="F19"/>
    </sheetView>
  </sheetViews>
  <sheetFormatPr baseColWidth="10" defaultRowHeight="15" x14ac:dyDescent="0"/>
  <cols>
    <col min="1" max="1" width="23" customWidth="1"/>
    <col min="3" max="3" width="13" bestFit="1" customWidth="1"/>
    <col min="5" max="5" width="12.33203125" bestFit="1" customWidth="1"/>
    <col min="7" max="7" width="13" bestFit="1" customWidth="1"/>
    <col min="9" max="9" width="10.83203125" style="30"/>
    <col min="11" max="11" width="10.83203125" style="30"/>
  </cols>
  <sheetData>
    <row r="1" spans="1:11">
      <c r="A1" s="1" t="s">
        <v>40</v>
      </c>
      <c r="B1" s="2"/>
      <c r="C1" s="2"/>
      <c r="D1" s="2"/>
      <c r="E1" s="2"/>
      <c r="F1" s="2"/>
      <c r="G1" s="2"/>
    </row>
    <row r="2" spans="1:11">
      <c r="A2" s="5"/>
      <c r="B2" s="2"/>
      <c r="C2" s="2"/>
      <c r="D2" s="2"/>
      <c r="E2" s="2"/>
      <c r="F2" s="2"/>
      <c r="G2" s="2"/>
    </row>
    <row r="3" spans="1:11">
      <c r="A3" s="5"/>
      <c r="B3" s="2"/>
      <c r="C3" s="2"/>
      <c r="D3" s="2"/>
      <c r="E3" s="2"/>
      <c r="F3" s="2"/>
      <c r="G3" s="2"/>
    </row>
    <row r="4" spans="1:11">
      <c r="A4" s="6" t="s">
        <v>41</v>
      </c>
      <c r="B4" s="7" t="s">
        <v>46</v>
      </c>
      <c r="C4" s="7" t="s">
        <v>51</v>
      </c>
      <c r="D4" s="7" t="s">
        <v>50</v>
      </c>
      <c r="E4" s="7" t="s">
        <v>49</v>
      </c>
      <c r="F4" s="7" t="s">
        <v>48</v>
      </c>
      <c r="G4" s="7" t="s">
        <v>47</v>
      </c>
    </row>
    <row r="5" spans="1:11">
      <c r="A5" s="6" t="s">
        <v>42</v>
      </c>
      <c r="B5" s="2">
        <v>-150</v>
      </c>
      <c r="C5" s="2">
        <v>-100</v>
      </c>
      <c r="D5" s="2">
        <v>200</v>
      </c>
      <c r="E5" s="2">
        <v>-200</v>
      </c>
      <c r="F5" s="2">
        <v>50</v>
      </c>
      <c r="G5" s="2">
        <v>300</v>
      </c>
    </row>
    <row r="6" spans="1:11">
      <c r="A6" s="6"/>
      <c r="B6" s="2"/>
      <c r="C6" s="2"/>
      <c r="D6" s="2"/>
      <c r="E6" s="2"/>
      <c r="F6" s="2"/>
      <c r="G6" s="2"/>
    </row>
    <row r="7" spans="1:11">
      <c r="A7" s="6" t="s">
        <v>44</v>
      </c>
      <c r="B7" s="2"/>
      <c r="C7" s="2"/>
      <c r="D7" s="2"/>
      <c r="E7" s="2"/>
      <c r="F7" s="2"/>
      <c r="G7" s="2"/>
      <c r="I7" s="31" t="s">
        <v>43</v>
      </c>
    </row>
    <row r="8" spans="1:11">
      <c r="A8" s="7" t="s">
        <v>53</v>
      </c>
      <c r="B8" s="2">
        <v>1</v>
      </c>
      <c r="C8" s="2">
        <v>-1.01</v>
      </c>
      <c r="D8" s="2"/>
      <c r="E8" s="2"/>
      <c r="F8" s="2"/>
      <c r="G8" s="2"/>
      <c r="I8" s="32">
        <v>0</v>
      </c>
      <c r="J8" s="29" t="s">
        <v>45</v>
      </c>
      <c r="K8" s="30">
        <v>100</v>
      </c>
    </row>
    <row r="9" spans="1:11">
      <c r="A9" s="7" t="s">
        <v>54</v>
      </c>
      <c r="B9" s="2"/>
      <c r="C9" s="2">
        <v>1</v>
      </c>
      <c r="D9" s="2">
        <v>-1.01</v>
      </c>
      <c r="E9" s="2"/>
      <c r="F9" s="2"/>
      <c r="G9" s="2"/>
      <c r="I9" s="32">
        <v>0</v>
      </c>
      <c r="J9" s="29" t="s">
        <v>45</v>
      </c>
      <c r="K9" s="30">
        <v>100</v>
      </c>
    </row>
    <row r="10" spans="1:11">
      <c r="A10" s="7" t="s">
        <v>55</v>
      </c>
      <c r="B10" s="2"/>
      <c r="C10" s="2"/>
      <c r="D10" s="2">
        <v>1</v>
      </c>
      <c r="E10" s="2">
        <v>-1.01</v>
      </c>
      <c r="F10" s="2"/>
      <c r="G10" s="2"/>
      <c r="I10" s="32">
        <v>0</v>
      </c>
      <c r="J10" s="29" t="s">
        <v>45</v>
      </c>
      <c r="K10" s="30">
        <v>100</v>
      </c>
    </row>
    <row r="11" spans="1:11">
      <c r="A11" s="7" t="s">
        <v>56</v>
      </c>
      <c r="B11" s="2"/>
      <c r="C11" s="2"/>
      <c r="D11" s="2"/>
      <c r="E11" s="2">
        <v>1</v>
      </c>
      <c r="F11" s="2">
        <v>-1.01</v>
      </c>
      <c r="G11" s="2"/>
      <c r="I11" s="32">
        <v>0</v>
      </c>
      <c r="J11" s="29" t="s">
        <v>45</v>
      </c>
      <c r="K11" s="30">
        <v>100</v>
      </c>
    </row>
    <row r="12" spans="1:11">
      <c r="A12" s="7" t="s">
        <v>55</v>
      </c>
      <c r="B12" s="2"/>
      <c r="C12" s="2"/>
      <c r="D12" s="2"/>
      <c r="E12" s="2"/>
      <c r="F12" s="2">
        <v>1</v>
      </c>
      <c r="G12" s="2">
        <v>-1.01</v>
      </c>
      <c r="I12" s="32">
        <v>52.000000000000007</v>
      </c>
      <c r="J12" s="29" t="s">
        <v>45</v>
      </c>
      <c r="K12" s="30">
        <v>100</v>
      </c>
    </row>
    <row r="13" spans="1:11">
      <c r="A13" s="7" t="s">
        <v>57</v>
      </c>
      <c r="B13" s="2">
        <v>1</v>
      </c>
      <c r="C13" s="2"/>
      <c r="D13" s="2"/>
      <c r="E13" s="2">
        <v>-1.02</v>
      </c>
      <c r="F13" s="2"/>
      <c r="G13" s="2"/>
      <c r="I13" s="32">
        <v>150</v>
      </c>
    </row>
    <row r="14" spans="1:11">
      <c r="A14" s="7" t="s">
        <v>58</v>
      </c>
      <c r="B14" s="2"/>
      <c r="C14" s="2">
        <v>1</v>
      </c>
      <c r="D14" s="2"/>
      <c r="E14" s="2"/>
      <c r="F14" s="2">
        <v>-1.02</v>
      </c>
      <c r="G14" s="2"/>
      <c r="I14" s="32">
        <v>100</v>
      </c>
    </row>
    <row r="15" spans="1:11">
      <c r="A15" s="7" t="s">
        <v>59</v>
      </c>
      <c r="B15" s="2"/>
      <c r="C15" s="2"/>
      <c r="D15" s="2">
        <v>1</v>
      </c>
      <c r="E15" s="2"/>
      <c r="F15" s="2"/>
      <c r="G15" s="2">
        <v>-1.02</v>
      </c>
      <c r="I15" s="32">
        <v>151.94416749750752</v>
      </c>
    </row>
    <row r="16" spans="1:11">
      <c r="A16" s="7"/>
      <c r="B16" s="2"/>
      <c r="C16" s="2"/>
      <c r="D16" s="2"/>
      <c r="E16" s="2"/>
      <c r="F16" s="2"/>
      <c r="G16" s="2"/>
    </row>
    <row r="17" spans="1:8">
      <c r="A17" s="6" t="s">
        <v>41</v>
      </c>
      <c r="B17" s="7" t="s">
        <v>46</v>
      </c>
      <c r="C17" s="7" t="s">
        <v>51</v>
      </c>
      <c r="D17" s="7" t="s">
        <v>50</v>
      </c>
      <c r="E17" s="7" t="s">
        <v>49</v>
      </c>
      <c r="F17" s="7" t="s">
        <v>48</v>
      </c>
      <c r="G17" s="7" t="s">
        <v>47</v>
      </c>
    </row>
    <row r="18" spans="1:8">
      <c r="A18" s="13" t="s">
        <v>18</v>
      </c>
      <c r="B18" s="14">
        <v>0</v>
      </c>
      <c r="C18" s="14">
        <v>0</v>
      </c>
      <c r="D18" s="14">
        <v>351.94416749750758</v>
      </c>
      <c r="E18" s="14">
        <v>0</v>
      </c>
      <c r="F18" s="14">
        <v>0</v>
      </c>
      <c r="G18" s="33">
        <v>92.4969491525423</v>
      </c>
    </row>
    <row r="19" spans="1:8">
      <c r="A19" s="13" t="s">
        <v>19</v>
      </c>
      <c r="B19" s="15">
        <f>SUMPRODUCT(B8:B15,$I8:$I15)-B18</f>
        <v>150</v>
      </c>
      <c r="C19" s="15">
        <f>SUMPRODUCT(C8:C15,$I8:$I15)+1.003*B18-C18</f>
        <v>100</v>
      </c>
      <c r="D19" s="15">
        <f t="shared" ref="D19:G19" si="0">SUMPRODUCT(D8:D15,$I8:$I15)+1.003*C18-D18</f>
        <v>-200.00000000000006</v>
      </c>
      <c r="E19" s="15">
        <f t="shared" si="0"/>
        <v>200.00000000000006</v>
      </c>
      <c r="F19" s="15">
        <f t="shared" si="0"/>
        <v>-49.999999999999993</v>
      </c>
      <c r="G19" s="15">
        <f t="shared" si="0"/>
        <v>-300</v>
      </c>
      <c r="H19" s="15"/>
    </row>
    <row r="20" spans="1:8">
      <c r="A20" s="11"/>
      <c r="B20" s="16" t="s">
        <v>20</v>
      </c>
      <c r="C20" s="16" t="s">
        <v>20</v>
      </c>
      <c r="D20" s="16" t="s">
        <v>20</v>
      </c>
      <c r="E20" s="16" t="s">
        <v>20</v>
      </c>
      <c r="F20" s="16" t="s">
        <v>20</v>
      </c>
      <c r="G20" s="16" t="s">
        <v>20</v>
      </c>
    </row>
    <row r="21" spans="1:8">
      <c r="A21" s="6" t="s">
        <v>52</v>
      </c>
      <c r="B21" s="2">
        <f>-B5</f>
        <v>150</v>
      </c>
      <c r="C21" s="2">
        <f t="shared" ref="C21:G21" si="1">-C5</f>
        <v>100</v>
      </c>
      <c r="D21" s="2">
        <f t="shared" si="1"/>
        <v>-200</v>
      </c>
      <c r="E21" s="2">
        <f t="shared" si="1"/>
        <v>200</v>
      </c>
      <c r="F21" s="2">
        <f t="shared" si="1"/>
        <v>-50</v>
      </c>
      <c r="G21" s="2">
        <f t="shared" si="1"/>
        <v>-300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workbookViewId="0">
      <selection activeCell="I8" sqref="I7:I19"/>
    </sheetView>
  </sheetViews>
  <sheetFormatPr baseColWidth="10" defaultRowHeight="13" x14ac:dyDescent="0"/>
  <cols>
    <col min="1" max="1" width="10.83203125" style="21"/>
    <col min="2" max="7" width="8.6640625" style="21" customWidth="1"/>
    <col min="8" max="8" width="7.6640625" style="21" customWidth="1"/>
    <col min="9" max="9" width="11" style="21" customWidth="1"/>
    <col min="10" max="16384" width="10.83203125" style="21"/>
  </cols>
  <sheetData>
    <row r="1" spans="1:9" ht="15">
      <c r="A1" s="19" t="s">
        <v>32</v>
      </c>
      <c r="B1" s="20"/>
      <c r="C1" s="20"/>
      <c r="D1" s="20"/>
      <c r="E1" s="20"/>
      <c r="F1" s="20"/>
      <c r="G1" s="20"/>
      <c r="H1" s="20"/>
      <c r="I1" s="20"/>
    </row>
    <row r="2" spans="1:9">
      <c r="A2" s="22"/>
      <c r="B2" s="20"/>
      <c r="C2" s="20"/>
      <c r="D2" s="20"/>
      <c r="E2" s="20"/>
      <c r="F2" s="20"/>
      <c r="G2" s="20"/>
      <c r="H2" s="20"/>
      <c r="I2" s="20"/>
    </row>
    <row r="3" spans="1:9">
      <c r="A3" s="22"/>
      <c r="B3" s="20"/>
      <c r="C3" s="20"/>
      <c r="D3" s="20"/>
      <c r="E3" s="20"/>
      <c r="F3" s="20"/>
      <c r="G3" s="20"/>
      <c r="H3" s="20"/>
      <c r="I3" s="20"/>
    </row>
    <row r="4" spans="1:9">
      <c r="A4" s="23" t="s">
        <v>33</v>
      </c>
      <c r="B4" s="24">
        <v>1</v>
      </c>
      <c r="C4" s="24">
        <v>2</v>
      </c>
      <c r="D4" s="24">
        <v>3</v>
      </c>
      <c r="E4" s="24">
        <v>4</v>
      </c>
      <c r="F4" s="24">
        <v>5</v>
      </c>
      <c r="G4" s="24">
        <v>6</v>
      </c>
      <c r="H4" s="24"/>
      <c r="I4" s="20"/>
    </row>
    <row r="5" spans="1:9">
      <c r="A5" s="22"/>
      <c r="B5" s="20"/>
      <c r="C5" s="20"/>
      <c r="D5" s="20"/>
      <c r="E5" s="20"/>
      <c r="F5" s="20"/>
      <c r="G5" s="20"/>
      <c r="H5" s="20"/>
      <c r="I5" s="20"/>
    </row>
    <row r="6" spans="1:9">
      <c r="A6" s="23" t="s">
        <v>3</v>
      </c>
      <c r="B6" s="20"/>
      <c r="C6" s="20"/>
      <c r="D6" s="20"/>
      <c r="E6" s="20"/>
      <c r="F6" s="20"/>
      <c r="G6" s="20"/>
      <c r="H6" s="20"/>
      <c r="I6" s="24" t="s">
        <v>4</v>
      </c>
    </row>
    <row r="7" spans="1:9">
      <c r="A7" s="24" t="s">
        <v>6</v>
      </c>
      <c r="B7" s="20">
        <v>10</v>
      </c>
      <c r="C7" s="20">
        <v>10</v>
      </c>
      <c r="D7" s="20">
        <v>10</v>
      </c>
      <c r="E7" s="20">
        <v>10</v>
      </c>
      <c r="F7" s="20">
        <v>10</v>
      </c>
      <c r="G7" s="20">
        <v>110</v>
      </c>
      <c r="H7" s="20"/>
      <c r="I7" s="20">
        <v>110</v>
      </c>
    </row>
    <row r="8" spans="1:9">
      <c r="A8" s="24" t="s">
        <v>7</v>
      </c>
      <c r="B8" s="20">
        <v>7</v>
      </c>
      <c r="C8" s="20">
        <v>7</v>
      </c>
      <c r="D8" s="20">
        <v>7</v>
      </c>
      <c r="E8" s="20">
        <v>7</v>
      </c>
      <c r="F8" s="20">
        <v>7</v>
      </c>
      <c r="G8" s="20">
        <v>107</v>
      </c>
      <c r="H8" s="20"/>
      <c r="I8" s="20">
        <v>96</v>
      </c>
    </row>
    <row r="9" spans="1:9">
      <c r="A9" s="24" t="s">
        <v>8</v>
      </c>
      <c r="B9" s="20">
        <v>8</v>
      </c>
      <c r="C9" s="20">
        <v>8</v>
      </c>
      <c r="D9" s="20">
        <v>8</v>
      </c>
      <c r="E9" s="20">
        <v>8</v>
      </c>
      <c r="F9" s="20">
        <v>8</v>
      </c>
      <c r="G9" s="20">
        <v>108</v>
      </c>
      <c r="H9" s="20"/>
      <c r="I9" s="20">
        <v>100</v>
      </c>
    </row>
    <row r="10" spans="1:9">
      <c r="A10" s="24" t="s">
        <v>9</v>
      </c>
      <c r="B10" s="20">
        <v>6</v>
      </c>
      <c r="C10" s="20">
        <v>6</v>
      </c>
      <c r="D10" s="20">
        <v>6</v>
      </c>
      <c r="E10" s="20">
        <v>6</v>
      </c>
      <c r="F10" s="20">
        <v>106</v>
      </c>
      <c r="G10" s="20"/>
      <c r="H10" s="20"/>
      <c r="I10" s="20">
        <v>95</v>
      </c>
    </row>
    <row r="11" spans="1:9">
      <c r="A11" s="24" t="s">
        <v>10</v>
      </c>
      <c r="B11" s="20">
        <v>7</v>
      </c>
      <c r="C11" s="20">
        <v>7</v>
      </c>
      <c r="D11" s="20">
        <v>7</v>
      </c>
      <c r="E11" s="20">
        <v>7</v>
      </c>
      <c r="F11" s="20">
        <v>107</v>
      </c>
      <c r="G11" s="20"/>
      <c r="H11" s="20"/>
      <c r="I11" s="20">
        <v>99</v>
      </c>
    </row>
    <row r="12" spans="1:9">
      <c r="A12" s="24" t="s">
        <v>11</v>
      </c>
      <c r="B12" s="20">
        <v>6</v>
      </c>
      <c r="C12" s="20">
        <v>6</v>
      </c>
      <c r="D12" s="20">
        <v>6</v>
      </c>
      <c r="E12" s="20">
        <v>106</v>
      </c>
      <c r="F12" s="20"/>
      <c r="G12" s="20"/>
      <c r="H12" s="20"/>
      <c r="I12" s="20">
        <v>97</v>
      </c>
    </row>
    <row r="13" spans="1:9">
      <c r="A13" s="24" t="s">
        <v>12</v>
      </c>
      <c r="B13" s="20">
        <v>5</v>
      </c>
      <c r="C13" s="20">
        <v>5</v>
      </c>
      <c r="D13" s="20">
        <v>5</v>
      </c>
      <c r="E13" s="20">
        <f>105</f>
        <v>105</v>
      </c>
      <c r="F13" s="20"/>
      <c r="G13" s="20"/>
      <c r="H13" s="20"/>
      <c r="I13" s="20">
        <v>93</v>
      </c>
    </row>
    <row r="14" spans="1:9">
      <c r="A14" s="24" t="s">
        <v>13</v>
      </c>
      <c r="B14" s="20">
        <v>10</v>
      </c>
      <c r="C14" s="20">
        <v>10</v>
      </c>
      <c r="D14" s="20">
        <v>110</v>
      </c>
      <c r="E14" s="20"/>
      <c r="F14" s="20"/>
      <c r="G14" s="20"/>
      <c r="H14" s="20"/>
      <c r="I14" s="20">
        <v>110</v>
      </c>
    </row>
    <row r="15" spans="1:9">
      <c r="A15" s="24" t="s">
        <v>14</v>
      </c>
      <c r="B15" s="20">
        <v>8</v>
      </c>
      <c r="C15" s="20">
        <v>8</v>
      </c>
      <c r="D15" s="20">
        <v>108</v>
      </c>
      <c r="E15" s="20"/>
      <c r="F15" s="20"/>
      <c r="G15" s="20"/>
      <c r="H15" s="20"/>
      <c r="I15" s="20">
        <v>104</v>
      </c>
    </row>
    <row r="16" spans="1:9">
      <c r="A16" s="24" t="s">
        <v>15</v>
      </c>
      <c r="B16" s="20">
        <v>6</v>
      </c>
      <c r="C16" s="20">
        <v>6</v>
      </c>
      <c r="D16" s="20">
        <v>106</v>
      </c>
      <c r="E16" s="20"/>
      <c r="F16" s="20"/>
      <c r="G16" s="20"/>
      <c r="H16" s="20"/>
      <c r="I16" s="20">
        <v>101</v>
      </c>
    </row>
    <row r="17" spans="1:9">
      <c r="A17" s="24" t="s">
        <v>34</v>
      </c>
      <c r="B17" s="20">
        <v>10</v>
      </c>
      <c r="C17" s="20">
        <v>110</v>
      </c>
      <c r="D17" s="20"/>
      <c r="E17" s="20"/>
      <c r="F17" s="20"/>
      <c r="G17" s="20"/>
      <c r="H17" s="20"/>
      <c r="I17" s="20">
        <v>107</v>
      </c>
    </row>
    <row r="18" spans="1:9">
      <c r="A18" s="24" t="s">
        <v>35</v>
      </c>
      <c r="B18" s="20">
        <v>7</v>
      </c>
      <c r="C18" s="20">
        <v>107</v>
      </c>
      <c r="D18" s="20"/>
      <c r="E18" s="20"/>
      <c r="F18" s="20"/>
      <c r="G18" s="20"/>
      <c r="H18" s="20"/>
      <c r="I18" s="20">
        <v>102</v>
      </c>
    </row>
    <row r="19" spans="1:9">
      <c r="A19" s="24" t="s">
        <v>36</v>
      </c>
      <c r="B19" s="20">
        <v>100</v>
      </c>
      <c r="C19" s="20"/>
      <c r="D19" s="20"/>
      <c r="E19" s="20"/>
      <c r="F19" s="20"/>
      <c r="G19" s="20"/>
      <c r="H19" s="20"/>
      <c r="I19" s="20">
        <v>95</v>
      </c>
    </row>
    <row r="20" spans="1:9">
      <c r="A20" s="24"/>
      <c r="B20" s="20"/>
      <c r="C20" s="20"/>
      <c r="D20" s="20"/>
      <c r="E20" s="20"/>
      <c r="F20" s="20"/>
      <c r="G20" s="20"/>
      <c r="H20" s="20"/>
      <c r="I20" s="20"/>
    </row>
    <row r="21" spans="1:9">
      <c r="A21" s="25"/>
      <c r="B21" s="20"/>
      <c r="C21" s="20"/>
      <c r="D21" s="20"/>
      <c r="E21" s="20"/>
      <c r="F21" s="20"/>
      <c r="G21" s="20"/>
      <c r="H21" s="20"/>
      <c r="I21" s="20"/>
    </row>
    <row r="22" spans="1:9">
      <c r="A22" s="23" t="s">
        <v>21</v>
      </c>
      <c r="B22" s="20">
        <v>500</v>
      </c>
      <c r="C22" s="20">
        <v>200</v>
      </c>
      <c r="D22" s="20">
        <v>500</v>
      </c>
      <c r="E22" s="20">
        <v>400</v>
      </c>
      <c r="F22" s="20">
        <v>800</v>
      </c>
      <c r="G22" s="20">
        <v>1100</v>
      </c>
      <c r="H22" s="20"/>
      <c r="I22" s="20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workbookViewId="0">
      <selection activeCell="K50" sqref="K50"/>
    </sheetView>
  </sheetViews>
  <sheetFormatPr baseColWidth="10" defaultRowHeight="13" x14ac:dyDescent="0"/>
  <cols>
    <col min="1" max="1" width="10.83203125" style="21"/>
    <col min="2" max="7" width="8.6640625" style="21" customWidth="1"/>
    <col min="8" max="8" width="7.6640625" style="21" customWidth="1"/>
    <col min="9" max="9" width="11" style="21" customWidth="1"/>
    <col min="10" max="10" width="11" style="26" customWidth="1"/>
    <col min="11" max="16384" width="10.83203125" style="21"/>
  </cols>
  <sheetData>
    <row r="1" spans="1:10" ht="15">
      <c r="A1" s="19" t="s">
        <v>32</v>
      </c>
      <c r="B1" s="20"/>
      <c r="C1" s="20"/>
      <c r="D1" s="20"/>
      <c r="E1" s="20"/>
      <c r="F1" s="20"/>
      <c r="G1" s="20"/>
      <c r="H1" s="20"/>
      <c r="I1" s="20"/>
    </row>
    <row r="2" spans="1:10">
      <c r="A2" s="22"/>
      <c r="B2" s="20"/>
      <c r="C2" s="20"/>
      <c r="D2" s="20"/>
      <c r="E2" s="20"/>
      <c r="F2" s="20"/>
      <c r="G2" s="20"/>
      <c r="H2" s="20"/>
      <c r="I2" s="20"/>
    </row>
    <row r="3" spans="1:10">
      <c r="A3" s="22"/>
      <c r="B3" s="20"/>
      <c r="C3" s="20"/>
      <c r="D3" s="20"/>
      <c r="E3" s="20"/>
      <c r="F3" s="20"/>
      <c r="G3" s="20"/>
      <c r="H3" s="20"/>
      <c r="I3" s="20"/>
    </row>
    <row r="4" spans="1:10">
      <c r="A4" s="23" t="s">
        <v>33</v>
      </c>
      <c r="B4" s="24">
        <v>1</v>
      </c>
      <c r="C4" s="24">
        <v>2</v>
      </c>
      <c r="D4" s="24">
        <v>3</v>
      </c>
      <c r="E4" s="24">
        <v>4</v>
      </c>
      <c r="F4" s="24">
        <v>5</v>
      </c>
      <c r="G4" s="24">
        <v>6</v>
      </c>
      <c r="H4" s="24"/>
      <c r="I4" s="20"/>
    </row>
    <row r="5" spans="1:10">
      <c r="A5" s="22"/>
      <c r="B5" s="20"/>
      <c r="C5" s="20"/>
      <c r="D5" s="20"/>
      <c r="E5" s="20"/>
      <c r="F5" s="20"/>
      <c r="G5" s="20"/>
      <c r="H5" s="20"/>
      <c r="I5" s="20"/>
    </row>
    <row r="6" spans="1:10">
      <c r="A6" s="23" t="s">
        <v>3</v>
      </c>
      <c r="B6" s="20"/>
      <c r="C6" s="20"/>
      <c r="D6" s="20"/>
      <c r="E6" s="20"/>
      <c r="F6" s="20"/>
      <c r="G6" s="20"/>
      <c r="H6" s="20"/>
      <c r="I6" s="24" t="s">
        <v>4</v>
      </c>
      <c r="J6" s="27" t="s">
        <v>37</v>
      </c>
    </row>
    <row r="7" spans="1:10">
      <c r="A7" s="24" t="s">
        <v>6</v>
      </c>
      <c r="B7" s="20">
        <v>10</v>
      </c>
      <c r="C7" s="20">
        <v>10</v>
      </c>
      <c r="D7" s="20">
        <v>10</v>
      </c>
      <c r="E7" s="20">
        <v>10</v>
      </c>
      <c r="F7" s="20">
        <v>10</v>
      </c>
      <c r="G7" s="20">
        <v>110</v>
      </c>
      <c r="H7" s="20"/>
      <c r="I7" s="20">
        <v>108</v>
      </c>
      <c r="J7" s="28" t="s">
        <v>38</v>
      </c>
    </row>
    <row r="8" spans="1:10">
      <c r="A8" s="24" t="s">
        <v>7</v>
      </c>
      <c r="B8" s="20">
        <v>7</v>
      </c>
      <c r="C8" s="20">
        <v>7</v>
      </c>
      <c r="D8" s="20">
        <v>7</v>
      </c>
      <c r="E8" s="20">
        <v>7</v>
      </c>
      <c r="F8" s="20">
        <v>7</v>
      </c>
      <c r="G8" s="20">
        <v>107</v>
      </c>
      <c r="H8" s="20"/>
      <c r="I8" s="20">
        <v>94</v>
      </c>
      <c r="J8" s="28" t="s">
        <v>38</v>
      </c>
    </row>
    <row r="9" spans="1:10">
      <c r="A9" s="24" t="s">
        <v>8</v>
      </c>
      <c r="B9" s="20">
        <v>8</v>
      </c>
      <c r="C9" s="20">
        <v>8</v>
      </c>
      <c r="D9" s="20">
        <v>8</v>
      </c>
      <c r="E9" s="20">
        <v>8</v>
      </c>
      <c r="F9" s="20">
        <v>8</v>
      </c>
      <c r="G9" s="20">
        <v>108</v>
      </c>
      <c r="H9" s="20"/>
      <c r="I9" s="20">
        <v>98</v>
      </c>
      <c r="J9" s="28" t="s">
        <v>38</v>
      </c>
    </row>
    <row r="10" spans="1:10">
      <c r="A10" s="24" t="s">
        <v>9</v>
      </c>
      <c r="B10" s="20">
        <v>6</v>
      </c>
      <c r="C10" s="20">
        <v>6</v>
      </c>
      <c r="D10" s="20">
        <v>6</v>
      </c>
      <c r="E10" s="20">
        <v>6</v>
      </c>
      <c r="F10" s="20">
        <v>106</v>
      </c>
      <c r="G10" s="20"/>
      <c r="H10" s="20"/>
      <c r="I10" s="20">
        <v>92.5</v>
      </c>
      <c r="J10" s="28" t="s">
        <v>38</v>
      </c>
    </row>
    <row r="11" spans="1:10">
      <c r="A11" s="24" t="s">
        <v>10</v>
      </c>
      <c r="B11" s="20">
        <v>7</v>
      </c>
      <c r="C11" s="20">
        <v>7</v>
      </c>
      <c r="D11" s="20">
        <v>7</v>
      </c>
      <c r="E11" s="20">
        <v>7</v>
      </c>
      <c r="F11" s="20">
        <v>107</v>
      </c>
      <c r="G11" s="20"/>
      <c r="H11" s="20"/>
      <c r="I11" s="20">
        <v>96.5</v>
      </c>
      <c r="J11" s="28" t="s">
        <v>38</v>
      </c>
    </row>
    <row r="12" spans="1:10">
      <c r="A12" s="24" t="s">
        <v>11</v>
      </c>
      <c r="B12" s="20">
        <v>6</v>
      </c>
      <c r="C12" s="20">
        <v>6</v>
      </c>
      <c r="D12" s="20">
        <v>6</v>
      </c>
      <c r="E12" s="20">
        <v>106</v>
      </c>
      <c r="F12" s="20"/>
      <c r="G12" s="20"/>
      <c r="H12" s="20"/>
      <c r="I12" s="20">
        <v>95.5</v>
      </c>
      <c r="J12" s="28" t="s">
        <v>38</v>
      </c>
    </row>
    <row r="13" spans="1:10">
      <c r="A13" s="24" t="s">
        <v>12</v>
      </c>
      <c r="B13" s="20">
        <v>5</v>
      </c>
      <c r="C13" s="20">
        <v>5</v>
      </c>
      <c r="D13" s="20">
        <v>5</v>
      </c>
      <c r="E13" s="20">
        <f>105</f>
        <v>105</v>
      </c>
      <c r="F13" s="20"/>
      <c r="G13" s="20"/>
      <c r="H13" s="20"/>
      <c r="I13" s="20">
        <v>93</v>
      </c>
      <c r="J13" s="28" t="s">
        <v>39</v>
      </c>
    </row>
    <row r="14" spans="1:10">
      <c r="A14" s="24" t="s">
        <v>13</v>
      </c>
      <c r="B14" s="20">
        <v>10</v>
      </c>
      <c r="C14" s="20">
        <v>10</v>
      </c>
      <c r="D14" s="20">
        <v>110</v>
      </c>
      <c r="E14" s="20"/>
      <c r="F14" s="20"/>
      <c r="G14" s="20"/>
      <c r="H14" s="20"/>
      <c r="I14" s="20">
        <v>110</v>
      </c>
      <c r="J14" s="28" t="s">
        <v>39</v>
      </c>
    </row>
    <row r="15" spans="1:10">
      <c r="A15" s="24" t="s">
        <v>14</v>
      </c>
      <c r="B15" s="20">
        <v>8</v>
      </c>
      <c r="C15" s="20">
        <v>8</v>
      </c>
      <c r="D15" s="20">
        <v>108</v>
      </c>
      <c r="E15" s="20"/>
      <c r="F15" s="20"/>
      <c r="G15" s="20"/>
      <c r="H15" s="20"/>
      <c r="I15" s="20">
        <v>104</v>
      </c>
      <c r="J15" s="28" t="s">
        <v>39</v>
      </c>
    </row>
    <row r="16" spans="1:10">
      <c r="A16" s="24" t="s">
        <v>15</v>
      </c>
      <c r="B16" s="20">
        <v>6</v>
      </c>
      <c r="C16" s="20">
        <v>6</v>
      </c>
      <c r="D16" s="20">
        <v>106</v>
      </c>
      <c r="E16" s="20"/>
      <c r="F16" s="20"/>
      <c r="G16" s="20"/>
      <c r="H16" s="20"/>
      <c r="I16" s="20">
        <v>101</v>
      </c>
      <c r="J16" s="28" t="s">
        <v>39</v>
      </c>
    </row>
    <row r="17" spans="1:10">
      <c r="A17" s="24" t="s">
        <v>34</v>
      </c>
      <c r="B17" s="20">
        <v>10</v>
      </c>
      <c r="C17" s="20">
        <v>110</v>
      </c>
      <c r="D17" s="20"/>
      <c r="E17" s="20"/>
      <c r="F17" s="20"/>
      <c r="G17" s="20"/>
      <c r="H17" s="20"/>
      <c r="I17" s="20">
        <v>107</v>
      </c>
      <c r="J17" s="28" t="s">
        <v>39</v>
      </c>
    </row>
    <row r="18" spans="1:10">
      <c r="A18" s="24" t="s">
        <v>35</v>
      </c>
      <c r="B18" s="20">
        <v>7</v>
      </c>
      <c r="C18" s="20">
        <v>107</v>
      </c>
      <c r="D18" s="20"/>
      <c r="E18" s="20"/>
      <c r="F18" s="20"/>
      <c r="G18" s="20"/>
      <c r="H18" s="20"/>
      <c r="I18" s="20">
        <v>102</v>
      </c>
      <c r="J18" s="28" t="s">
        <v>39</v>
      </c>
    </row>
    <row r="19" spans="1:10">
      <c r="A19" s="24" t="s">
        <v>36</v>
      </c>
      <c r="B19" s="20">
        <v>100</v>
      </c>
      <c r="C19" s="20"/>
      <c r="D19" s="20"/>
      <c r="E19" s="20"/>
      <c r="F19" s="20"/>
      <c r="G19" s="20"/>
      <c r="H19" s="20"/>
      <c r="I19" s="20">
        <v>95</v>
      </c>
      <c r="J19" s="28" t="s">
        <v>39</v>
      </c>
    </row>
    <row r="20" spans="1:10">
      <c r="A20" s="24"/>
      <c r="B20" s="20"/>
      <c r="C20" s="20"/>
      <c r="D20" s="20"/>
      <c r="E20" s="20"/>
      <c r="F20" s="20"/>
      <c r="G20" s="20"/>
      <c r="H20" s="20"/>
      <c r="I20" s="20"/>
    </row>
    <row r="21" spans="1:10">
      <c r="A21" s="25"/>
      <c r="B21" s="20"/>
      <c r="C21" s="20"/>
      <c r="D21" s="20"/>
      <c r="E21" s="20"/>
      <c r="F21" s="20"/>
      <c r="G21" s="20"/>
      <c r="H21" s="20"/>
      <c r="I21" s="20"/>
    </row>
    <row r="22" spans="1:10">
      <c r="A22" s="23" t="s">
        <v>21</v>
      </c>
      <c r="B22" s="20">
        <v>500</v>
      </c>
      <c r="C22" s="20">
        <v>200</v>
      </c>
      <c r="D22" s="20">
        <v>500</v>
      </c>
      <c r="E22" s="20">
        <v>400</v>
      </c>
      <c r="F22" s="20">
        <v>800</v>
      </c>
      <c r="G22" s="20">
        <v>1100</v>
      </c>
      <c r="H22" s="20"/>
      <c r="I22" s="20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Dedication</vt:lpstr>
      <vt:lpstr>Immunization 1</vt:lpstr>
      <vt:lpstr>Immunization 2</vt:lpstr>
      <vt:lpstr>short-term</vt:lpstr>
      <vt:lpstr>Exercise 3.1(a,b)</vt:lpstr>
      <vt:lpstr>Exercise 3.1(f)</vt:lpstr>
    </vt:vector>
  </TitlesOfParts>
  <Company>Carnegie Mellon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Javier</dc:creator>
  <cp:lastModifiedBy>Javier</cp:lastModifiedBy>
  <cp:lastPrinted>2017-07-30T14:50:05Z</cp:lastPrinted>
  <dcterms:created xsi:type="dcterms:W3CDTF">2017-02-15T18:59:05Z</dcterms:created>
  <dcterms:modified xsi:type="dcterms:W3CDTF">2017-11-16T15:48:07Z</dcterms:modified>
</cp:coreProperties>
</file>