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450" windowHeight="9120" firstSheet="1" activeTab="4"/>
  </bookViews>
  <sheets>
    <sheet name="Ex27_458" sheetId="1" r:id="rId1"/>
    <sheet name="Ex31_468" sheetId="2" r:id="rId2"/>
    <sheet name="Ex33_469" sheetId="3" r:id="rId3"/>
    <sheet name="Ex43_470" sheetId="4" r:id="rId4"/>
    <sheet name="Wine" sheetId="5" r:id="rId5"/>
  </sheets>
  <definedNames/>
  <calcPr fullCalcOnLoad="1"/>
</workbook>
</file>

<file path=xl/sharedStrings.xml><?xml version="1.0" encoding="utf-8"?>
<sst xmlns="http://schemas.openxmlformats.org/spreadsheetml/2006/main" count="177" uniqueCount="129">
  <si>
    <t>Exercise 27</t>
  </si>
  <si>
    <t>(a)</t>
  </si>
  <si>
    <t>We generated the least squares coefficients in Eviews. The predicted values</t>
  </si>
  <si>
    <t>are also generated in Eviews, and the residuals appear in the series "resid".</t>
  </si>
  <si>
    <t>The results are shown below.</t>
  </si>
  <si>
    <t>SCORE</t>
  </si>
  <si>
    <t>SALES</t>
  </si>
  <si>
    <t>SALESHAT</t>
  </si>
  <si>
    <t>RESID</t>
  </si>
  <si>
    <t>(b)</t>
  </si>
  <si>
    <t>We compute the mean of y (sales), label it y*. We generate the series</t>
  </si>
  <si>
    <t>for (y-y*)^2 in SST, resid^2 in RESID2 and (yhat-y*)^2 in SSR.</t>
  </si>
  <si>
    <t>SST</t>
  </si>
  <si>
    <t>RESID2</t>
  </si>
  <si>
    <t>SSR</t>
  </si>
  <si>
    <t>Sum</t>
  </si>
  <si>
    <t>We check that SST = SSR + RESID2.</t>
  </si>
  <si>
    <t>(c )</t>
  </si>
  <si>
    <t>We compute R^2 as SSR/SST below.</t>
  </si>
  <si>
    <t>R^2</t>
  </si>
  <si>
    <t>The same value of R-squared is shown by Eviews when we compute the</t>
  </si>
  <si>
    <t>least squares regression.</t>
  </si>
  <si>
    <t>(d)</t>
  </si>
  <si>
    <t>Again, Eviews computes the correlation for us.</t>
  </si>
  <si>
    <t>Cor</t>
  </si>
  <si>
    <t>Cor^2</t>
  </si>
  <si>
    <t>We verify that the square of the correlation is equal to the coefficient of</t>
  </si>
  <si>
    <t>determination computed in part (c ).</t>
  </si>
  <si>
    <t>Exercise 31</t>
  </si>
  <si>
    <t>Exercise 33</t>
  </si>
  <si>
    <t>Exercise 43</t>
  </si>
  <si>
    <t>Question 5: Wine</t>
  </si>
  <si>
    <t>Dependent Variable: Y</t>
  </si>
  <si>
    <t>Method: Least Squares</t>
  </si>
  <si>
    <t>Date: 03/27/02   Time: 23:08</t>
  </si>
  <si>
    <t>Sample: 1 25</t>
  </si>
  <si>
    <t>Included observations: 25</t>
  </si>
  <si>
    <t>Variable</t>
  </si>
  <si>
    <t>Coefficient</t>
  </si>
  <si>
    <t>Std. Error</t>
  </si>
  <si>
    <t>t-Statistic</t>
  </si>
  <si>
    <t xml:space="preserve">Prob.  </t>
  </si>
  <si>
    <t>C</t>
  </si>
  <si>
    <t>X</t>
  </si>
  <si>
    <t>R-squared</t>
  </si>
  <si>
    <t xml:space="preserve">    Mean dependent var</t>
  </si>
  <si>
    <t>Adjusted R-squared</t>
  </si>
  <si>
    <t xml:space="preserve">    S.D. dependent var</t>
  </si>
  <si>
    <t>S.E. of regression</t>
  </si>
  <si>
    <t xml:space="preserve">    Akaike info criterion</t>
  </si>
  <si>
    <t>Sum squared resid</t>
  </si>
  <si>
    <t xml:space="preserve">    Schwarz criterion</t>
  </si>
  <si>
    <t>Log likelihood</t>
  </si>
  <si>
    <t xml:space="preserve">    F-statistic</t>
  </si>
  <si>
    <t>Durbin-Watson stat</t>
  </si>
  <si>
    <t xml:space="preserve">    Prob(F-statistic)</t>
  </si>
  <si>
    <t>Dependent Variable: SALES</t>
  </si>
  <si>
    <t>Date: 03/27/02   Time: 23:10</t>
  </si>
  <si>
    <t>Sample: 1 8</t>
  </si>
  <si>
    <t>Included observations: 8</t>
  </si>
  <si>
    <t>PRICE</t>
  </si>
  <si>
    <t>Dependent Variable: PRICE</t>
  </si>
  <si>
    <t>Date: 03/27/02   Time: 23:13</t>
  </si>
  <si>
    <t>Sample(adjusted): 1952 1980</t>
  </si>
  <si>
    <t>Included observations: 27</t>
  </si>
  <si>
    <t>Excluded observations: 2 after adjusting endpoints</t>
  </si>
  <si>
    <t>VINTAGE</t>
  </si>
  <si>
    <t xml:space="preserve">Eviews already computes the standard error of the regression for us. An </t>
  </si>
  <si>
    <t>unbiased estimator of the variance of the residuals is simply the square of</t>
  </si>
  <si>
    <t>the standard error of regression.</t>
  </si>
  <si>
    <t>Alternatively, we could compute the sum of squared residuals, and divide</t>
  </si>
  <si>
    <t>it by (n-K-1), which is 23. This also evaluates to the same number as above.</t>
  </si>
  <si>
    <t>Again, Eviews computes the standard error of our least squares estimate</t>
  </si>
  <si>
    <t>of the slope of the population regression line. Its square provides us with</t>
  </si>
  <si>
    <t>the variance, evaluating to</t>
  </si>
  <si>
    <t>Alternatively, we could use the textbook formula and the variance of the residuals.</t>
  </si>
  <si>
    <t>Using Eviews, we find the following.</t>
  </si>
  <si>
    <t>Sum(X^2)</t>
  </si>
  <si>
    <t>Mean(X)</t>
  </si>
  <si>
    <t>sb^2</t>
  </si>
  <si>
    <t>This matches the value computed earlier.</t>
  </si>
  <si>
    <t>We use the t-statistic tables to compute the confidence intervals.</t>
  </si>
  <si>
    <t>CI</t>
  </si>
  <si>
    <t>t-stat</t>
  </si>
  <si>
    <t>Lower limit</t>
  </si>
  <si>
    <t>Upper limit</t>
  </si>
  <si>
    <t>The expected change in sales for a $1 increase in price is given exactly</t>
  </si>
  <si>
    <t>by our estimate of the slope of the population regression line, that is, the</t>
  </si>
  <si>
    <t>coefficient PRICE computed in Eviews. In order to find a 95% confidence</t>
  </si>
  <si>
    <t>interval for the coefficient PRICE, we need the standard error of our estimate</t>
  </si>
  <si>
    <t>of the PRICE coefficient, which is already computed for us by Eviews.</t>
  </si>
  <si>
    <t>Hence the confidence interval is given by:</t>
  </si>
  <si>
    <t>Lower</t>
  </si>
  <si>
    <t>Upper</t>
  </si>
  <si>
    <t>Ho</t>
  </si>
  <si>
    <t>Null Hypothesis</t>
  </si>
  <si>
    <t>b = 0</t>
  </si>
  <si>
    <t>Ha</t>
  </si>
  <si>
    <t>Alt Hypothesis</t>
  </si>
  <si>
    <t>b &lt; 0</t>
  </si>
  <si>
    <t>Note that by the nature of the demand curve, our alternate hypthesis here</t>
  </si>
  <si>
    <t xml:space="preserve">is that the coefficient is negative. </t>
  </si>
  <si>
    <t>We form our test statistic in the usual way.</t>
  </si>
  <si>
    <t>Test statistic</t>
  </si>
  <si>
    <t>t-statistic</t>
  </si>
  <si>
    <t>Since the test statistic is less than the t-statistic, we reject the null hypothesis.</t>
  </si>
  <si>
    <t xml:space="preserve">That is, there is sufficient statistical evidence that Sales and Price have </t>
  </si>
  <si>
    <t>a negative linear relationship.</t>
  </si>
  <si>
    <t>As before, we test the null hypothesis that the coefficient of wine vintage</t>
  </si>
  <si>
    <t>is zero against the alternative that it is negative.</t>
  </si>
  <si>
    <t>Null hypothesis</t>
  </si>
  <si>
    <t>VINTAGE = 0</t>
  </si>
  <si>
    <t>Alt hypothesis</t>
  </si>
  <si>
    <t>VINTAGE &lt; 0</t>
  </si>
  <si>
    <t xml:space="preserve">Test statistic </t>
  </si>
  <si>
    <t>Since the Test statistic is less than the t-statistic, we reject the null.</t>
  </si>
  <si>
    <t>That is, we find sufficient statistical evidence that VINTAGE affects the price</t>
  </si>
  <si>
    <t>of wine.</t>
  </si>
  <si>
    <t>We answer this by forming a 95% confidence interval for the coefficient VINTAGE</t>
  </si>
  <si>
    <t>in the regression above.</t>
  </si>
  <si>
    <t>This means that roughly 60% of the variation in SALES can be explained by</t>
  </si>
  <si>
    <t>its linear dependence on SCORE.</t>
  </si>
  <si>
    <t>While one might think that the natural alternative hypothesis in this example</t>
  </si>
  <si>
    <t xml:space="preserve">is that VINTAGE &lt; 0, it is also valid to test against the alternative that </t>
  </si>
  <si>
    <t>VINTAGE not equal to 0. For this, we would do the two-sided test</t>
  </si>
  <si>
    <t>and still end up rejecting the null hypothesis at the 5% level. In fact, for this</t>
  </si>
  <si>
    <t xml:space="preserve">two-sided test, Eviews computes the p-value to be 1.71%. Hence at any </t>
  </si>
  <si>
    <t>significance level greater than 1.71%, we would reject the null in favour of the</t>
  </si>
  <si>
    <t>two-sided alternative.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</si>
</sst>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2" fontId="0" fillId="2" borderId="0" xfId="0" applyNumberFormat="1" applyFill="1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Fill="1" applyAlignment="1">
      <alignment/>
    </xf>
    <xf numFmtId="164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21">
      <selection activeCell="B54" sqref="B54"/>
    </sheetView>
  </sheetViews>
  <sheetFormatPr defaultColWidth="9.140625" defaultRowHeight="12.75"/>
  <cols>
    <col min="4" max="4" width="12.00390625" style="0" customWidth="1"/>
  </cols>
  <sheetData>
    <row r="1" spans="1:2" ht="12.75">
      <c r="A1" s="1" t="s">
        <v>0</v>
      </c>
      <c r="B1" s="4"/>
    </row>
    <row r="4" spans="1:2" ht="12.75">
      <c r="A4" t="s">
        <v>1</v>
      </c>
      <c r="B4" t="s">
        <v>2</v>
      </c>
    </row>
    <row r="5" ht="12.75">
      <c r="B5" t="s">
        <v>3</v>
      </c>
    </row>
    <row r="6" ht="12.75">
      <c r="B6" t="s">
        <v>4</v>
      </c>
    </row>
    <row r="8" spans="2:5" ht="12.75">
      <c r="B8" s="3" t="s">
        <v>5</v>
      </c>
      <c r="C8" s="3" t="s">
        <v>6</v>
      </c>
      <c r="D8" s="3" t="s">
        <v>7</v>
      </c>
      <c r="E8" s="3" t="s">
        <v>8</v>
      </c>
    </row>
    <row r="9" spans="2:5" ht="12.75">
      <c r="B9">
        <v>55</v>
      </c>
      <c r="C9">
        <v>10</v>
      </c>
      <c r="D9" s="2">
        <v>10.5963302752</v>
      </c>
      <c r="E9" s="2">
        <v>-0.596330275229</v>
      </c>
    </row>
    <row r="10" spans="2:5" ht="12.75">
      <c r="B10">
        <v>60</v>
      </c>
      <c r="C10">
        <v>12</v>
      </c>
      <c r="D10" s="2">
        <v>12.6055045872</v>
      </c>
      <c r="E10" s="2">
        <v>-0.605504587156</v>
      </c>
    </row>
    <row r="11" spans="2:5" ht="12.75">
      <c r="B11">
        <v>85</v>
      </c>
      <c r="C11">
        <v>28</v>
      </c>
      <c r="D11" s="2">
        <v>22.6513761468</v>
      </c>
      <c r="E11" s="2">
        <v>5.34862385321</v>
      </c>
    </row>
    <row r="12" spans="2:5" ht="12.75">
      <c r="B12">
        <v>75</v>
      </c>
      <c r="C12">
        <v>24</v>
      </c>
      <c r="D12" s="2">
        <v>18.6330275229</v>
      </c>
      <c r="E12" s="2">
        <v>5.36697247706</v>
      </c>
    </row>
    <row r="13" spans="2:5" ht="12.75">
      <c r="B13">
        <v>80</v>
      </c>
      <c r="C13">
        <v>18</v>
      </c>
      <c r="D13" s="2">
        <v>20.6422018349</v>
      </c>
      <c r="E13" s="2">
        <v>-2.64220183486</v>
      </c>
    </row>
    <row r="14" spans="2:5" ht="12.75">
      <c r="B14">
        <v>85</v>
      </c>
      <c r="C14">
        <v>16</v>
      </c>
      <c r="D14" s="2">
        <v>22.6513761468</v>
      </c>
      <c r="E14" s="2">
        <v>-6.65137614679</v>
      </c>
    </row>
    <row r="15" spans="2:5" ht="12.75">
      <c r="B15">
        <v>65</v>
      </c>
      <c r="C15">
        <v>15</v>
      </c>
      <c r="D15" s="2">
        <v>14.6146788991</v>
      </c>
      <c r="E15" s="2">
        <v>0.385321100917</v>
      </c>
    </row>
    <row r="16" spans="2:5" ht="12.75">
      <c r="B16">
        <v>60</v>
      </c>
      <c r="C16">
        <v>12</v>
      </c>
      <c r="D16" s="2">
        <v>12.6055045872</v>
      </c>
      <c r="E16" s="2">
        <v>-0.605504587156</v>
      </c>
    </row>
    <row r="18" spans="1:2" ht="12.75">
      <c r="A18" t="s">
        <v>9</v>
      </c>
      <c r="B18" t="s">
        <v>10</v>
      </c>
    </row>
    <row r="19" ht="12.75">
      <c r="B19" t="s">
        <v>11</v>
      </c>
    </row>
    <row r="21" spans="3:5" ht="12.75">
      <c r="C21" t="s">
        <v>12</v>
      </c>
      <c r="D21" t="s">
        <v>13</v>
      </c>
      <c r="E21" t="s">
        <v>14</v>
      </c>
    </row>
    <row r="22" spans="2:5" ht="12.75">
      <c r="B22" s="2"/>
      <c r="C22" s="2">
        <v>47.265625</v>
      </c>
      <c r="D22" s="2">
        <v>0.355609797155</v>
      </c>
      <c r="E22" s="2">
        <v>39.4216935128</v>
      </c>
    </row>
    <row r="23" spans="2:5" ht="12.75">
      <c r="B23" s="2"/>
      <c r="C23" s="2">
        <v>23.765625</v>
      </c>
      <c r="D23" s="2">
        <v>0.366635805067</v>
      </c>
      <c r="E23" s="2">
        <v>18.2285910803</v>
      </c>
    </row>
    <row r="24" spans="2:5" ht="12.75">
      <c r="B24" s="2"/>
      <c r="C24" s="2">
        <v>123.765625</v>
      </c>
      <c r="D24" s="2">
        <v>28.6077771231</v>
      </c>
      <c r="E24" s="2">
        <v>33.3665213892</v>
      </c>
    </row>
    <row r="25" spans="2:5" ht="12.75">
      <c r="B25" s="2"/>
      <c r="C25" s="2">
        <v>50.765625</v>
      </c>
      <c r="D25" s="2">
        <v>28.8043935696</v>
      </c>
      <c r="E25" s="2">
        <v>3.0906607714</v>
      </c>
    </row>
    <row r="26" spans="2:5" ht="12.75">
      <c r="B26" s="2"/>
      <c r="C26" s="2">
        <v>1.265625</v>
      </c>
      <c r="D26" s="2">
        <v>6.98123053615</v>
      </c>
      <c r="E26" s="2">
        <v>14.1918096646</v>
      </c>
    </row>
    <row r="27" spans="2:5" ht="12.75">
      <c r="B27" s="2"/>
      <c r="C27" s="2">
        <v>0.765625</v>
      </c>
      <c r="D27" s="2">
        <v>44.2408046461</v>
      </c>
      <c r="E27" s="2">
        <v>33.3665213892</v>
      </c>
    </row>
    <row r="28" spans="2:5" ht="12.75">
      <c r="B28" s="2"/>
      <c r="C28" s="2">
        <v>3.515625</v>
      </c>
      <c r="D28" s="2">
        <v>0.148472350812</v>
      </c>
      <c r="E28" s="2">
        <v>5.10905147925</v>
      </c>
    </row>
    <row r="29" spans="2:5" ht="12.75">
      <c r="B29" s="2"/>
      <c r="C29" s="2">
        <v>23.765625</v>
      </c>
      <c r="D29" s="2">
        <v>0.366635805067</v>
      </c>
      <c r="E29" s="2">
        <v>18.2285910803</v>
      </c>
    </row>
    <row r="31" spans="2:5" ht="12.75">
      <c r="B31" t="s">
        <v>15</v>
      </c>
      <c r="C31" s="5">
        <f>SUM(C22:C29)</f>
        <v>274.875</v>
      </c>
      <c r="D31" s="5">
        <f>SUM(D22:D29)</f>
        <v>109.871559633051</v>
      </c>
      <c r="E31" s="5">
        <f>SUM(E22:E29)</f>
        <v>165.00344036705</v>
      </c>
    </row>
    <row r="33" ht="12.75">
      <c r="B33" t="s">
        <v>16</v>
      </c>
    </row>
    <row r="35" spans="1:2" ht="12.75">
      <c r="A35" t="s">
        <v>17</v>
      </c>
      <c r="B35" t="s">
        <v>18</v>
      </c>
    </row>
    <row r="37" spans="2:3" ht="12.75">
      <c r="B37" s="3" t="s">
        <v>19</v>
      </c>
      <c r="C37" s="5">
        <f>E31/C31</f>
        <v>0.6002853674108231</v>
      </c>
    </row>
    <row r="38" spans="2:3" ht="12.75">
      <c r="B38" s="4" t="s">
        <v>120</v>
      </c>
      <c r="C38" s="9"/>
    </row>
    <row r="39" spans="2:3" ht="12.75">
      <c r="B39" s="4" t="s">
        <v>121</v>
      </c>
      <c r="C39" s="9"/>
    </row>
    <row r="41" ht="12.75">
      <c r="B41" t="s">
        <v>20</v>
      </c>
    </row>
    <row r="42" ht="12.75">
      <c r="B42" t="s">
        <v>21</v>
      </c>
    </row>
    <row r="44" spans="1:2" ht="12.75">
      <c r="A44" t="s">
        <v>22</v>
      </c>
      <c r="B44" t="s">
        <v>23</v>
      </c>
    </row>
    <row r="46" spans="2:3" ht="12.75">
      <c r="B46" t="s">
        <v>24</v>
      </c>
      <c r="C46" s="2">
        <v>0.7748</v>
      </c>
    </row>
    <row r="47" spans="2:3" ht="12.75">
      <c r="B47" s="3" t="s">
        <v>25</v>
      </c>
      <c r="C47" s="5">
        <f>C46*C46</f>
        <v>0.60031504</v>
      </c>
    </row>
    <row r="49" ht="12.75">
      <c r="B49" t="s">
        <v>26</v>
      </c>
    </row>
    <row r="50" ht="12.75">
      <c r="B50" t="s">
        <v>27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9">
      <selection activeCell="E40" sqref="E40"/>
    </sheetView>
  </sheetViews>
  <sheetFormatPr defaultColWidth="9.140625" defaultRowHeight="12.75"/>
  <cols>
    <col min="2" max="2" width="17.8515625" style="0" customWidth="1"/>
    <col min="5" max="5" width="12.140625" style="0" customWidth="1"/>
  </cols>
  <sheetData>
    <row r="1" ht="12.75">
      <c r="A1" s="1" t="s">
        <v>28</v>
      </c>
    </row>
    <row r="3" ht="12.75">
      <c r="B3" t="s">
        <v>32</v>
      </c>
    </row>
    <row r="4" ht="12.75">
      <c r="B4" t="s">
        <v>33</v>
      </c>
    </row>
    <row r="5" ht="12.75">
      <c r="B5" t="s">
        <v>34</v>
      </c>
    </row>
    <row r="6" ht="12.75">
      <c r="B6" t="s">
        <v>35</v>
      </c>
    </row>
    <row r="7" ht="12.75">
      <c r="B7" t="s">
        <v>36</v>
      </c>
    </row>
    <row r="9" spans="2:6" ht="12.75">
      <c r="B9" t="s">
        <v>37</v>
      </c>
      <c r="C9" t="s">
        <v>38</v>
      </c>
      <c r="D9" t="s">
        <v>39</v>
      </c>
      <c r="E9" t="s">
        <v>40</v>
      </c>
      <c r="F9" t="s">
        <v>41</v>
      </c>
    </row>
    <row r="11" spans="2:6" ht="12.75">
      <c r="B11" t="s">
        <v>42</v>
      </c>
      <c r="C11" s="6">
        <v>1.885345</v>
      </c>
      <c r="D11" s="6">
        <v>0.506748</v>
      </c>
      <c r="E11" s="6">
        <v>3.720477</v>
      </c>
      <c r="F11" s="6">
        <v>0.0011</v>
      </c>
    </row>
    <row r="12" spans="2:6" ht="12.75">
      <c r="B12" t="s">
        <v>43</v>
      </c>
      <c r="C12" s="6">
        <v>0.089566</v>
      </c>
      <c r="D12" s="6">
        <v>0.017294</v>
      </c>
      <c r="E12" s="6">
        <v>5.178963</v>
      </c>
      <c r="F12" s="6">
        <v>0</v>
      </c>
    </row>
    <row r="13" spans="3:6" ht="12.75">
      <c r="C13" s="6"/>
      <c r="D13" s="6"/>
      <c r="E13" s="6"/>
      <c r="F13" s="6"/>
    </row>
    <row r="14" spans="2:6" ht="12.75">
      <c r="B14" t="s">
        <v>44</v>
      </c>
      <c r="C14" s="6">
        <v>0.538353</v>
      </c>
      <c r="D14" s="6" t="s">
        <v>45</v>
      </c>
      <c r="E14" s="6"/>
      <c r="F14" s="6">
        <v>4.424</v>
      </c>
    </row>
    <row r="15" spans="2:6" ht="12.75">
      <c r="B15" t="s">
        <v>46</v>
      </c>
      <c r="C15" s="6">
        <v>0.518282</v>
      </c>
      <c r="D15" s="6" t="s">
        <v>47</v>
      </c>
      <c r="E15" s="6"/>
      <c r="F15" s="6">
        <v>0.925689</v>
      </c>
    </row>
    <row r="16" spans="2:6" ht="12.75">
      <c r="B16" t="s">
        <v>48</v>
      </c>
      <c r="C16" s="6">
        <v>0.642483</v>
      </c>
      <c r="D16" s="6" t="s">
        <v>49</v>
      </c>
      <c r="E16" s="6"/>
      <c r="F16" s="6">
        <v>2.029665</v>
      </c>
    </row>
    <row r="17" spans="2:6" ht="12.75">
      <c r="B17" t="s">
        <v>50</v>
      </c>
      <c r="C17" s="6">
        <v>9.494039</v>
      </c>
      <c r="D17" s="6" t="s">
        <v>51</v>
      </c>
      <c r="E17" s="6"/>
      <c r="F17" s="6">
        <v>2.127175</v>
      </c>
    </row>
    <row r="18" spans="2:6" ht="12.75">
      <c r="B18" t="s">
        <v>52</v>
      </c>
      <c r="C18" s="6">
        <v>-23.37082</v>
      </c>
      <c r="D18" s="6" t="s">
        <v>53</v>
      </c>
      <c r="E18" s="6"/>
      <c r="F18" s="6">
        <v>26.82166</v>
      </c>
    </row>
    <row r="19" spans="2:6" ht="12.75">
      <c r="B19" t="s">
        <v>54</v>
      </c>
      <c r="C19" s="6">
        <v>2.83868</v>
      </c>
      <c r="D19" s="6" t="s">
        <v>55</v>
      </c>
      <c r="E19" s="6"/>
      <c r="F19" s="6">
        <v>3E-05</v>
      </c>
    </row>
    <row r="22" spans="1:2" ht="12.75">
      <c r="A22" t="s">
        <v>1</v>
      </c>
      <c r="B22" t="s">
        <v>67</v>
      </c>
    </row>
    <row r="23" ht="12.75">
      <c r="B23" t="s">
        <v>68</v>
      </c>
    </row>
    <row r="24" spans="2:4" ht="12.75">
      <c r="B24" t="s">
        <v>69</v>
      </c>
      <c r="D24" s="3">
        <f>C16*C16</f>
        <v>0.412784405289</v>
      </c>
    </row>
    <row r="26" ht="12.75">
      <c r="B26" t="s">
        <v>70</v>
      </c>
    </row>
    <row r="27" ht="12.75">
      <c r="B27" t="s">
        <v>71</v>
      </c>
    </row>
    <row r="29" ht="12.75">
      <c r="C29" s="3">
        <f>C17/(25-1-1)</f>
        <v>0.41278430434782615</v>
      </c>
    </row>
    <row r="31" spans="1:2" ht="12.75">
      <c r="A31" t="s">
        <v>9</v>
      </c>
      <c r="B31" t="s">
        <v>72</v>
      </c>
    </row>
    <row r="32" ht="12.75">
      <c r="B32" t="s">
        <v>73</v>
      </c>
    </row>
    <row r="33" spans="2:4" ht="12.75">
      <c r="B33" t="s">
        <v>74</v>
      </c>
      <c r="D33" s="3">
        <f>D12*D12</f>
        <v>0.000299082436</v>
      </c>
    </row>
    <row r="35" ht="12.75">
      <c r="B35" t="s">
        <v>75</v>
      </c>
    </row>
    <row r="36" ht="12.75">
      <c r="B36" t="s">
        <v>76</v>
      </c>
    </row>
    <row r="38" spans="2:3" ht="12.75">
      <c r="B38" t="s">
        <v>77</v>
      </c>
      <c r="C38">
        <f>858.588*25</f>
        <v>21464.7</v>
      </c>
    </row>
    <row r="39" spans="2:3" ht="12.75">
      <c r="B39" t="s">
        <v>78</v>
      </c>
      <c r="C39">
        <v>28.344</v>
      </c>
    </row>
    <row r="41" spans="2:3" ht="12.75">
      <c r="B41" t="s">
        <v>79</v>
      </c>
      <c r="C41" s="3">
        <f>C29/(C38-25*C39*C39)</f>
        <v>0.0002990883720538722</v>
      </c>
    </row>
    <row r="43" ht="12.75">
      <c r="B43" t="s">
        <v>80</v>
      </c>
    </row>
    <row r="45" spans="1:2" ht="12.75">
      <c r="A45" t="s">
        <v>17</v>
      </c>
      <c r="B45" t="s">
        <v>81</v>
      </c>
    </row>
    <row r="47" spans="2:6" ht="12.75">
      <c r="B47" s="8" t="s">
        <v>82</v>
      </c>
      <c r="C47" s="8" t="s">
        <v>83</v>
      </c>
      <c r="D47" s="8"/>
      <c r="E47" s="8" t="s">
        <v>84</v>
      </c>
      <c r="F47" s="8" t="s">
        <v>85</v>
      </c>
    </row>
    <row r="48" spans="2:6" ht="12.75">
      <c r="B48" s="7">
        <v>0.9</v>
      </c>
      <c r="C48">
        <v>1.714</v>
      </c>
      <c r="E48" s="10">
        <f>$C$12-C48*SQRT($C$41)</f>
        <v>0.05992378984174127</v>
      </c>
      <c r="F48" s="10">
        <f>$C$12+C48*SQRT($C$41)</f>
        <v>0.11920821015825875</v>
      </c>
    </row>
    <row r="49" spans="2:6" ht="12.75">
      <c r="B49" s="7">
        <v>0.95</v>
      </c>
      <c r="C49">
        <v>2.069</v>
      </c>
      <c r="E49" s="10">
        <f>$C$12-C49*SQRT($C$41)</f>
        <v>0.053784358916314286</v>
      </c>
      <c r="F49" s="10">
        <f>$C$12+C49*SQRT($C$41)</f>
        <v>0.12534764108368573</v>
      </c>
    </row>
    <row r="50" spans="2:6" ht="12.75">
      <c r="B50" s="7">
        <v>0.99</v>
      </c>
      <c r="C50">
        <v>2.807</v>
      </c>
      <c r="E50" s="10">
        <f>$C$12-C50*SQRT($C$41)</f>
        <v>0.04102126026007453</v>
      </c>
      <c r="F50" s="10">
        <f>$C$12+C50*SQRT($C$41)</f>
        <v>0.1381107397399255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B32" sqref="B32"/>
    </sheetView>
  </sheetViews>
  <sheetFormatPr defaultColWidth="9.140625" defaultRowHeight="12.75"/>
  <cols>
    <col min="2" max="2" width="19.140625" style="0" customWidth="1"/>
    <col min="4" max="4" width="11.28125" style="0" customWidth="1"/>
  </cols>
  <sheetData>
    <row r="1" ht="12.75">
      <c r="A1" s="1" t="s">
        <v>29</v>
      </c>
    </row>
    <row r="3" ht="12.75">
      <c r="B3" t="s">
        <v>56</v>
      </c>
    </row>
    <row r="4" ht="12.75">
      <c r="B4" t="s">
        <v>33</v>
      </c>
    </row>
    <row r="5" ht="12.75">
      <c r="B5" t="s">
        <v>57</v>
      </c>
    </row>
    <row r="6" ht="12.75">
      <c r="B6" t="s">
        <v>58</v>
      </c>
    </row>
    <row r="7" ht="12.75">
      <c r="B7" t="s">
        <v>59</v>
      </c>
    </row>
    <row r="9" spans="2:6" ht="12.75">
      <c r="B9" t="s">
        <v>37</v>
      </c>
      <c r="C9" t="s">
        <v>38</v>
      </c>
      <c r="D9" t="s">
        <v>39</v>
      </c>
      <c r="E9" t="s">
        <v>40</v>
      </c>
      <c r="F9" t="s">
        <v>41</v>
      </c>
    </row>
    <row r="11" spans="2:6" ht="12.75">
      <c r="B11" t="s">
        <v>42</v>
      </c>
      <c r="C11" s="6">
        <v>135.691</v>
      </c>
      <c r="D11" s="6">
        <v>11.28484</v>
      </c>
      <c r="E11" s="6">
        <v>12.02418</v>
      </c>
      <c r="F11" s="6">
        <v>0</v>
      </c>
    </row>
    <row r="12" spans="2:6" ht="12.75">
      <c r="B12" t="s">
        <v>60</v>
      </c>
      <c r="C12" s="6">
        <v>-5.90299</v>
      </c>
      <c r="D12" s="6">
        <v>0.575877</v>
      </c>
      <c r="E12" s="6">
        <v>-10.25043</v>
      </c>
      <c r="F12" s="6">
        <v>0.0001</v>
      </c>
    </row>
    <row r="13" spans="3:6" ht="12.75">
      <c r="C13" s="6"/>
      <c r="D13" s="6"/>
      <c r="E13" s="6"/>
      <c r="F13" s="6"/>
    </row>
    <row r="14" spans="2:6" ht="12.75">
      <c r="B14" t="s">
        <v>44</v>
      </c>
      <c r="C14" s="6">
        <v>0.945981</v>
      </c>
      <c r="D14" s="6" t="s">
        <v>45</v>
      </c>
      <c r="E14" s="6"/>
      <c r="F14" s="6">
        <v>20.2875</v>
      </c>
    </row>
    <row r="15" spans="2:6" ht="12.75">
      <c r="B15" t="s">
        <v>46</v>
      </c>
      <c r="C15" s="6">
        <v>0.936977</v>
      </c>
      <c r="D15" s="6" t="s">
        <v>47</v>
      </c>
      <c r="E15" s="6"/>
      <c r="F15" s="6">
        <v>8.69884</v>
      </c>
    </row>
    <row r="16" spans="2:6" ht="12.75">
      <c r="B16" t="s">
        <v>48</v>
      </c>
      <c r="C16" s="6">
        <v>2.183782</v>
      </c>
      <c r="D16" s="6" t="s">
        <v>49</v>
      </c>
      <c r="E16" s="6"/>
      <c r="F16" s="6">
        <v>4.612311</v>
      </c>
    </row>
    <row r="17" spans="2:6" ht="12.75">
      <c r="B17" t="s">
        <v>50</v>
      </c>
      <c r="C17" s="6">
        <v>28.61342</v>
      </c>
      <c r="D17" s="6" t="s">
        <v>51</v>
      </c>
      <c r="E17" s="6"/>
      <c r="F17" s="6">
        <v>4.632172</v>
      </c>
    </row>
    <row r="18" spans="2:6" ht="12.75">
      <c r="B18" t="s">
        <v>52</v>
      </c>
      <c r="C18" s="6">
        <v>-16.44925</v>
      </c>
      <c r="D18" s="6" t="s">
        <v>53</v>
      </c>
      <c r="E18" s="6"/>
      <c r="F18" s="6">
        <v>105.0714</v>
      </c>
    </row>
    <row r="19" spans="2:6" ht="12.75">
      <c r="B19" t="s">
        <v>54</v>
      </c>
      <c r="C19" s="6">
        <v>1.614852</v>
      </c>
      <c r="D19" s="6" t="s">
        <v>55</v>
      </c>
      <c r="E19" s="6"/>
      <c r="F19" s="6">
        <v>5E-05</v>
      </c>
    </row>
    <row r="22" ht="12.75">
      <c r="B22" t="s">
        <v>86</v>
      </c>
    </row>
    <row r="23" ht="12.75">
      <c r="B23" t="s">
        <v>87</v>
      </c>
    </row>
    <row r="24" ht="12.75">
      <c r="B24" t="s">
        <v>88</v>
      </c>
    </row>
    <row r="25" ht="12.75">
      <c r="B25" t="s">
        <v>89</v>
      </c>
    </row>
    <row r="26" ht="12.75">
      <c r="B26" t="s">
        <v>90</v>
      </c>
    </row>
    <row r="27" ht="12.75">
      <c r="B27" t="s">
        <v>91</v>
      </c>
    </row>
    <row r="29" spans="2:3" ht="12.75">
      <c r="B29" t="s">
        <v>92</v>
      </c>
      <c r="C29" s="3">
        <f>C12-2.447*D12</f>
        <v>-7.3121610189999995</v>
      </c>
    </row>
    <row r="30" spans="2:3" ht="12.75">
      <c r="B30" t="s">
        <v>93</v>
      </c>
      <c r="C30" s="3">
        <f>C12+2.447*D12</f>
        <v>-4.493818981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B19" sqref="B19"/>
    </sheetView>
  </sheetViews>
  <sheetFormatPr defaultColWidth="9.140625" defaultRowHeight="12.75"/>
  <sheetData>
    <row r="1" ht="12.75">
      <c r="A1" s="1" t="s">
        <v>30</v>
      </c>
    </row>
    <row r="4" spans="2:5" ht="12.75">
      <c r="B4" t="s">
        <v>94</v>
      </c>
      <c r="C4" t="s">
        <v>95</v>
      </c>
      <c r="E4" t="s">
        <v>96</v>
      </c>
    </row>
    <row r="5" spans="2:5" ht="12.75">
      <c r="B5" t="s">
        <v>97</v>
      </c>
      <c r="C5" t="s">
        <v>98</v>
      </c>
      <c r="E5" t="s">
        <v>99</v>
      </c>
    </row>
    <row r="7" ht="12.75">
      <c r="B7" t="s">
        <v>100</v>
      </c>
    </row>
    <row r="8" ht="12.75">
      <c r="B8" t="s">
        <v>101</v>
      </c>
    </row>
    <row r="10" ht="12.75">
      <c r="B10" t="s">
        <v>102</v>
      </c>
    </row>
    <row r="12" spans="2:4" ht="12.75">
      <c r="B12" t="s">
        <v>103</v>
      </c>
      <c r="D12">
        <f>-5.9/0.576</f>
        <v>-10.243055555555557</v>
      </c>
    </row>
    <row r="13" spans="2:4" ht="12.75">
      <c r="B13" t="s">
        <v>104</v>
      </c>
      <c r="D13">
        <v>-1.943</v>
      </c>
    </row>
    <row r="15" ht="12.75">
      <c r="B15" t="s">
        <v>105</v>
      </c>
    </row>
    <row r="16" ht="12.75">
      <c r="B16" t="s">
        <v>106</v>
      </c>
    </row>
    <row r="17" ht="12.75">
      <c r="B17" t="s">
        <v>107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3">
      <selection activeCell="B46" sqref="B46"/>
    </sheetView>
  </sheetViews>
  <sheetFormatPr defaultColWidth="9.140625" defaultRowHeight="12.75"/>
  <cols>
    <col min="2" max="2" width="18.00390625" style="0" customWidth="1"/>
    <col min="3" max="3" width="9.57421875" style="0" bestFit="1" customWidth="1"/>
    <col min="4" max="4" width="9.28125" style="0" bestFit="1" customWidth="1"/>
    <col min="5" max="5" width="11.140625" style="0" customWidth="1"/>
    <col min="6" max="6" width="9.28125" style="0" bestFit="1" customWidth="1"/>
  </cols>
  <sheetData>
    <row r="1" ht="12.75">
      <c r="A1" s="1" t="s">
        <v>31</v>
      </c>
    </row>
    <row r="3" ht="12.75">
      <c r="B3" t="s">
        <v>61</v>
      </c>
    </row>
    <row r="4" ht="12.75">
      <c r="B4" t="s">
        <v>33</v>
      </c>
    </row>
    <row r="5" ht="12.75">
      <c r="B5" t="s">
        <v>62</v>
      </c>
    </row>
    <row r="6" ht="12.75">
      <c r="B6" t="s">
        <v>63</v>
      </c>
    </row>
    <row r="7" ht="12.75">
      <c r="B7" t="s">
        <v>64</v>
      </c>
    </row>
    <row r="8" ht="12.75">
      <c r="B8" t="s">
        <v>65</v>
      </c>
    </row>
    <row r="10" spans="2:6" ht="12.75">
      <c r="B10" t="s">
        <v>37</v>
      </c>
      <c r="C10" t="s">
        <v>38</v>
      </c>
      <c r="D10" t="s">
        <v>39</v>
      </c>
      <c r="E10" t="s">
        <v>40</v>
      </c>
      <c r="F10" t="s">
        <v>41</v>
      </c>
    </row>
    <row r="12" spans="2:6" ht="12.75">
      <c r="B12" t="s">
        <v>42</v>
      </c>
      <c r="C12" s="6">
        <v>2302.489</v>
      </c>
      <c r="D12" s="6">
        <v>890.22</v>
      </c>
      <c r="E12" s="6">
        <v>2.586427</v>
      </c>
      <c r="F12" s="6">
        <v>0.0159</v>
      </c>
    </row>
    <row r="13" spans="2:6" ht="12.75">
      <c r="B13" t="s">
        <v>66</v>
      </c>
      <c r="C13" s="6">
        <v>-1.156018</v>
      </c>
      <c r="D13" s="6">
        <v>0.452616</v>
      </c>
      <c r="E13" s="6">
        <v>-2.55408</v>
      </c>
      <c r="F13" s="6">
        <v>0.0171</v>
      </c>
    </row>
    <row r="14" spans="3:6" ht="12.75">
      <c r="C14" s="6"/>
      <c r="D14" s="6"/>
      <c r="E14" s="6"/>
      <c r="F14" s="6"/>
    </row>
    <row r="15" spans="2:6" ht="12.75">
      <c r="B15" t="s">
        <v>44</v>
      </c>
      <c r="C15" s="6">
        <v>0.206936</v>
      </c>
      <c r="D15" s="6" t="s">
        <v>45</v>
      </c>
      <c r="E15" s="6"/>
      <c r="F15" s="6">
        <v>28.81481</v>
      </c>
    </row>
    <row r="16" spans="2:6" ht="12.75">
      <c r="B16" t="s">
        <v>46</v>
      </c>
      <c r="C16" s="6">
        <v>0.175214</v>
      </c>
      <c r="D16" s="6" t="s">
        <v>47</v>
      </c>
      <c r="E16" s="6"/>
      <c r="F16" s="6">
        <v>20.95607</v>
      </c>
    </row>
    <row r="17" spans="2:6" ht="12.75">
      <c r="B17" t="s">
        <v>48</v>
      </c>
      <c r="C17" s="6">
        <v>19.03182</v>
      </c>
      <c r="D17" s="6" t="s">
        <v>49</v>
      </c>
      <c r="E17" s="6"/>
      <c r="F17" s="6">
        <v>8.801289</v>
      </c>
    </row>
    <row r="18" spans="2:6" ht="12.75">
      <c r="B18" t="s">
        <v>50</v>
      </c>
      <c r="C18" s="6">
        <v>9055.258</v>
      </c>
      <c r="D18" s="6" t="s">
        <v>51</v>
      </c>
      <c r="E18" s="6"/>
      <c r="F18" s="6">
        <v>8.897277</v>
      </c>
    </row>
    <row r="19" spans="2:6" ht="12.75">
      <c r="B19" t="s">
        <v>52</v>
      </c>
      <c r="C19" s="6">
        <v>-116.8174</v>
      </c>
      <c r="D19" s="6" t="s">
        <v>53</v>
      </c>
      <c r="E19" s="6"/>
      <c r="F19" s="6">
        <v>6.523325</v>
      </c>
    </row>
    <row r="20" spans="2:6" ht="12.75">
      <c r="B20" t="s">
        <v>54</v>
      </c>
      <c r="C20" s="6">
        <v>2.729047</v>
      </c>
      <c r="D20" s="6" t="s">
        <v>55</v>
      </c>
      <c r="E20" s="6"/>
      <c r="F20" s="6">
        <v>0.017122</v>
      </c>
    </row>
    <row r="23" spans="1:2" ht="12.75">
      <c r="A23" t="s">
        <v>1</v>
      </c>
      <c r="B23" t="s">
        <v>108</v>
      </c>
    </row>
    <row r="24" ht="12.75">
      <c r="B24" t="s">
        <v>109</v>
      </c>
    </row>
    <row r="26" spans="2:4" ht="12.75">
      <c r="B26" t="s">
        <v>110</v>
      </c>
      <c r="C26" t="s">
        <v>94</v>
      </c>
      <c r="D26" t="s">
        <v>111</v>
      </c>
    </row>
    <row r="27" spans="2:4" ht="12.75">
      <c r="B27" t="s">
        <v>112</v>
      </c>
      <c r="C27" t="s">
        <v>97</v>
      </c>
      <c r="D27" t="s">
        <v>113</v>
      </c>
    </row>
    <row r="29" spans="2:3" ht="12.75">
      <c r="B29" t="s">
        <v>114</v>
      </c>
      <c r="C29" s="3">
        <f>C13/D13</f>
        <v>-2.5540811637237746</v>
      </c>
    </row>
    <row r="30" spans="2:3" ht="12.75">
      <c r="B30" t="s">
        <v>104</v>
      </c>
      <c r="C30" s="3">
        <v>-1.708</v>
      </c>
    </row>
    <row r="32" ht="12.75">
      <c r="B32" t="s">
        <v>115</v>
      </c>
    </row>
    <row r="34" ht="12.75">
      <c r="B34" t="s">
        <v>116</v>
      </c>
    </row>
    <row r="35" ht="12.75">
      <c r="B35" t="s">
        <v>117</v>
      </c>
    </row>
    <row r="37" ht="12.75">
      <c r="B37" t="s">
        <v>122</v>
      </c>
    </row>
    <row r="38" ht="12.75">
      <c r="B38" t="s">
        <v>123</v>
      </c>
    </row>
    <row r="39" ht="12.75">
      <c r="B39" t="s">
        <v>124</v>
      </c>
    </row>
    <row r="40" ht="12.75">
      <c r="B40" t="s">
        <v>125</v>
      </c>
    </row>
    <row r="41" ht="12.75">
      <c r="B41" t="s">
        <v>126</v>
      </c>
    </row>
    <row r="42" ht="12.75">
      <c r="B42" t="s">
        <v>127</v>
      </c>
    </row>
    <row r="43" ht="12.75">
      <c r="B43" t="s">
        <v>128</v>
      </c>
    </row>
    <row r="45" spans="1:2" ht="12.75">
      <c r="A45" t="s">
        <v>9</v>
      </c>
      <c r="B45" t="s">
        <v>118</v>
      </c>
    </row>
    <row r="46" ht="12.75">
      <c r="B46" t="s">
        <v>119</v>
      </c>
    </row>
    <row r="48" spans="2:3" ht="12.75">
      <c r="B48" t="s">
        <v>92</v>
      </c>
      <c r="C48" s="3">
        <f>C13-2.06*D13</f>
        <v>-2.08840696</v>
      </c>
    </row>
    <row r="49" spans="2:3" ht="12.75">
      <c r="B49" t="s">
        <v>93</v>
      </c>
      <c r="C49" s="3">
        <f>C13+2.06*D13</f>
        <v>-0.22362903999999995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Carnegie Mellon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Amitabh Sinha</dc:creator>
  <cp:keywords/>
  <dc:description/>
  <cp:lastModifiedBy>Amitabh Sinha</cp:lastModifiedBy>
  <dcterms:created xsi:type="dcterms:W3CDTF">2002-03-28T03:47:10Z</dcterms:created>
  <dcterms:modified xsi:type="dcterms:W3CDTF">2002-04-01T16:42:02Z</dcterms:modified>
  <cp:category/>
  <cp:version/>
  <cp:contentType/>
  <cp:contentStatus/>
</cp:coreProperties>
</file>